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790" yWindow="4845" windowWidth="6675" windowHeight="2130"/>
  </bookViews>
  <sheets>
    <sheet name="MGS GUARDRAIL LENGTH OF NEED" sheetId="9" r:id="rId1"/>
    <sheet name="AASHTO Table 5-9" sheetId="14" r:id="rId2"/>
    <sheet name="AASHTO Table 5-7" sheetId="13" r:id="rId3"/>
    <sheet name="AASHTO Table 5-10 (b)" sheetId="10" r:id="rId4"/>
    <sheet name="AASHTO Table 3.1" sheetId="8" r:id="rId5"/>
    <sheet name="AASHTO Table 3.2" sheetId="12" r:id="rId6"/>
  </sheets>
  <definedNames>
    <definedName name="_Barrier" localSheetId="4">'AASHTO Table 3.1'!#REF!</definedName>
    <definedName name="_Barrier" localSheetId="3">'AASHTO Table 5-10 (b)'!#REF!</definedName>
    <definedName name="_Barrier" localSheetId="2">'AASHTO Table 5-7'!#REF!</definedName>
    <definedName name="_Barrier" localSheetId="1">'AASHTO Table 5-9'!#REF!</definedName>
    <definedName name="_L2" localSheetId="4">'AASHTO Table 3.1'!#REF!</definedName>
    <definedName name="_L2" localSheetId="3">'AASHTO Table 5-10 (b)'!#REF!</definedName>
    <definedName name="_L2" localSheetId="2">'AASHTO Table 5-7'!#REF!</definedName>
    <definedName name="_L2" localSheetId="1">'AASHTO Table 5-9'!#REF!</definedName>
    <definedName name="_L2" localSheetId="0">'MGS GUARDRAIL LENGTH OF NEED'!$J$4:$J$43</definedName>
    <definedName name="_Rail" localSheetId="0">'MGS GUARDRAIL LENGTH OF NEED'!$H$16:$H$17</definedName>
    <definedName name="Adjacent" localSheetId="3">'AASHTO Table 5-10 (b)'!#REF!</definedName>
    <definedName name="Adjacent" localSheetId="2">'AASHTO Table 5-7'!#REF!</definedName>
    <definedName name="Adjacent" localSheetId="1">'AASHTO Table 5-9'!#REF!</definedName>
    <definedName name="Adjacent_Flared_Rigid">'MGS GUARDRAIL LENGTH OF NEED'!$L$53:$L$61</definedName>
    <definedName name="Adjacent_Flared_Semi_Rigid">'MGS GUARDRAIL LENGTH OF NEED'!$L$63:$L$71</definedName>
    <definedName name="Adjacent_Parallel">'MGS GUARDRAIL LENGTH OF NEED'!$L$2:$L$10</definedName>
    <definedName name="ADT" localSheetId="4">'AASHTO Table 3.1'!#REF!</definedName>
    <definedName name="ADT" localSheetId="3">'AASHTO Table 5-10 (b)'!#REF!</definedName>
    <definedName name="ADT" localSheetId="2">'AASHTO Table 5-7'!#REF!</definedName>
    <definedName name="ADT" localSheetId="1">'AASHTO Table 5-9'!#REF!</definedName>
    <definedName name="ADT" localSheetId="0">'MGS GUARDRAIL LENGTH OF NEED'!$H$11:$H$15</definedName>
    <definedName name="Barrier" localSheetId="4">'AASHTO Table 3.1'!#REF!</definedName>
    <definedName name="Barrier" localSheetId="3">'AASHTO Table 5-10 (b)'!#REF!</definedName>
    <definedName name="Barrier" localSheetId="2">'AASHTO Table 5-7'!#REF!</definedName>
    <definedName name="Barrier" localSheetId="1">'AASHTO Table 5-9'!#REF!</definedName>
    <definedName name="Barrier" localSheetId="0">'MGS GUARDRAIL LENGTH OF NEED'!$H$12:$H$14</definedName>
    <definedName name="BRIDGE" localSheetId="4">'AASHTO Table 3.1'!#REF!</definedName>
    <definedName name="BRIDGE" localSheetId="3">'AASHTO Table 5-10 (b)'!#REF!</definedName>
    <definedName name="BRIDGE" localSheetId="2">'AASHTO Table 5-7'!#REF!</definedName>
    <definedName name="BRIDGE" localSheetId="1">'AASHTO Table 5-9'!#REF!</definedName>
    <definedName name="clear_zone" localSheetId="4">'AASHTO Table 3.1'!#REF!</definedName>
    <definedName name="clear_zone" localSheetId="3">'AASHTO Table 5-10 (b)'!#REF!</definedName>
    <definedName name="clear_zone" localSheetId="2">'AASHTO Table 5-7'!#REF!</definedName>
    <definedName name="clear_zone" localSheetId="1">'AASHTO Table 5-9'!#REF!</definedName>
    <definedName name="clear_zone" localSheetId="0">'MGS GUARDRAIL LENGTH OF NEED'!$I$10:$I$73</definedName>
    <definedName name="direction" localSheetId="3">'AASHTO Table 5-10 (b)'!#REF!</definedName>
    <definedName name="direction" localSheetId="2">'AASHTO Table 5-7'!#REF!</definedName>
    <definedName name="direction" localSheetId="1">'AASHTO Table 5-9'!#REF!</definedName>
    <definedName name="direction" localSheetId="0">'MGS GUARDRAIL LENGTH OF NEED'!$H$19:$H$20</definedName>
    <definedName name="Flag1" localSheetId="3">INDIRECT(#REF!)</definedName>
    <definedName name="Flag1" localSheetId="2">INDIRECT(#REF!)</definedName>
    <definedName name="Flag1" localSheetId="1">INDIRECT(#REF!)</definedName>
    <definedName name="Flag2" localSheetId="3">INDIRECT(#REF!)</definedName>
    <definedName name="Flag2" localSheetId="2">INDIRECT(#REF!)</definedName>
    <definedName name="Flag2" localSheetId="1">INDIRECT(#REF!)</definedName>
    <definedName name="Flag3" localSheetId="3">INDIRECT(#REF!)</definedName>
    <definedName name="Flag3" localSheetId="2">INDIRECT(#REF!)</definedName>
    <definedName name="Flag3" localSheetId="1">INDIRECT(#REF!)</definedName>
    <definedName name="Flag4" localSheetId="3">INDIRECT(#REF!)</definedName>
    <definedName name="Flag4" localSheetId="2">INDIRECT(#REF!)</definedName>
    <definedName name="Flag4" localSheetId="1">INDIRECT(#REF!)</definedName>
    <definedName name="La" localSheetId="0">'MGS GUARDRAIL LENGTH OF NEED'!$I$10:$I$73</definedName>
    <definedName name="La">'MGS GUARDRAIL LENGTH OF NEED'!$C$14</definedName>
    <definedName name="Lateral_Distance_L2" localSheetId="4">'AASHTO Table 3.1'!#REF!</definedName>
    <definedName name="Lateral_Distance_L2" localSheetId="3">'AASHTO Table 5-10 (b)'!#REF!</definedName>
    <definedName name="Lateral_Distance_L2" localSheetId="2">'AASHTO Table 5-7'!#REF!</definedName>
    <definedName name="Lateral_Distance_L2" localSheetId="1">'AASHTO Table 5-9'!#REF!</definedName>
    <definedName name="Opposing" localSheetId="3">'AASHTO Table 5-10 (b)'!#REF!</definedName>
    <definedName name="Opposing" localSheetId="2">'AASHTO Table 5-7'!#REF!</definedName>
    <definedName name="Opposing" localSheetId="1">'AASHTO Table 5-9'!#REF!</definedName>
    <definedName name="Opposing_Flared_Rigid">'MGS GUARDRAIL LENGTH OF NEED'!$L$73:$L$81</definedName>
    <definedName name="Opposing_Flared_Semi_Rigid">'MGS GUARDRAIL LENGTH OF NEED'!$L$83:$L$91</definedName>
    <definedName name="Opposing_Parallel">'MGS GUARDRAIL LENGTH OF NEED'!$L$11:$L$19</definedName>
    <definedName name="Picture" localSheetId="3">INDIRECT('AASHTO Table 5-10 (b)'!#REF!)</definedName>
    <definedName name="Picture" localSheetId="2">INDIRECT('AASHTO Table 5-7'!#REF!)</definedName>
    <definedName name="Picture" localSheetId="1">INDIRECT('AASHTO Table 5-9'!#REF!)</definedName>
    <definedName name="Picture" localSheetId="0">INDIRECT('MGS GUARDRAIL LENGTH OF NEED'!$L$21)</definedName>
    <definedName name="_xlnm.Print_Area" localSheetId="0">'MGS GUARDRAIL LENGTH OF NEED'!$B$2:$E$50</definedName>
    <definedName name="RADIUS">'MGS GUARDRAIL LENGTH OF NEED'!$H$31:$H$45</definedName>
    <definedName name="slope" localSheetId="4">'AASHTO Table 3.1'!#REF!</definedName>
    <definedName name="slope" localSheetId="3">'AASHTO Table 5-10 (b)'!#REF!</definedName>
    <definedName name="slope" localSheetId="2">'AASHTO Table 5-7'!#REF!</definedName>
    <definedName name="slope" localSheetId="1">'AASHTO Table 5-9'!#REF!</definedName>
    <definedName name="slope" localSheetId="0">'MGS GUARDRAIL LENGTH OF NEED'!$H$23:$H$28</definedName>
    <definedName name="SPEED" localSheetId="4">'AASHTO Table 3.1'!#REF!</definedName>
    <definedName name="SPEED" localSheetId="3">'AASHTO Table 5-10 (b)'!#REF!</definedName>
    <definedName name="SPEED" localSheetId="2">'AASHTO Table 5-7'!#REF!</definedName>
    <definedName name="SPEED" localSheetId="1">'AASHTO Table 5-9'!#REF!</definedName>
    <definedName name="SPEED" localSheetId="0">'MGS GUARDRAIL LENGTH OF NEED'!$X$6:$X$15</definedName>
    <definedName name="YESNO" localSheetId="4">'AASHTO Table 3.1'!#REF!</definedName>
    <definedName name="YESNO" localSheetId="3">'AASHTO Table 5-10 (b)'!#REF!</definedName>
    <definedName name="YESNO" localSheetId="2">'AASHTO Table 5-7'!#REF!</definedName>
    <definedName name="YESNO" localSheetId="1">'AASHTO Table 5-9'!#REF!</definedName>
    <definedName name="YESNO" localSheetId="0">'MGS GUARDRAIL LENGTH OF NEED'!$H$9:$H$10</definedName>
  </definedNames>
  <calcPr calcId="145621"/>
</workbook>
</file>

<file path=xl/calcChain.xml><?xml version="1.0" encoding="utf-8"?>
<calcChain xmlns="http://schemas.openxmlformats.org/spreadsheetml/2006/main">
  <c r="D23" i="9" l="1"/>
  <c r="D19" i="9"/>
  <c r="D17" i="9"/>
  <c r="D18" i="9"/>
  <c r="L21" i="9"/>
  <c r="Q17" i="9" l="1"/>
  <c r="N16" i="9" l="1"/>
  <c r="C26" i="9" l="1"/>
  <c r="C25" i="9"/>
  <c r="D25" i="9"/>
  <c r="D26" i="9" l="1"/>
  <c r="X19" i="9" l="1"/>
  <c r="C18" i="9" s="1"/>
  <c r="O17" i="9" s="1"/>
  <c r="X36" i="9" l="1"/>
  <c r="C19" i="9" s="1"/>
  <c r="R17" i="9" s="1"/>
  <c r="D20" i="9"/>
  <c r="U16" i="9" l="1"/>
  <c r="O16" i="9"/>
  <c r="C17" i="9" l="1"/>
  <c r="N17" i="9" s="1"/>
  <c r="E13" i="9"/>
  <c r="AF3" i="9" l="1"/>
  <c r="AE3" i="9"/>
  <c r="AD3" i="9"/>
  <c r="AG4" i="9" l="1" a="1"/>
  <c r="AG4" i="9" s="1"/>
  <c r="AH4" i="9" a="1"/>
  <c r="AH4" i="9" s="1"/>
  <c r="AQ4" i="9" a="1"/>
  <c r="AQ4" i="9" s="1"/>
  <c r="AN4" i="9" a="1"/>
  <c r="AN4" i="9" s="1"/>
  <c r="AJ4" i="9" a="1"/>
  <c r="AJ4" i="9" s="1"/>
  <c r="AK4" i="9" a="1"/>
  <c r="AK4" i="9" s="1"/>
  <c r="AM4" i="9" a="1"/>
  <c r="AM4" i="9" s="1"/>
  <c r="AI4" i="9" a="1"/>
  <c r="AI4" i="9" s="1"/>
  <c r="AS4" i="9" a="1"/>
  <c r="AS4" i="9" s="1"/>
  <c r="AP4" i="9" a="1"/>
  <c r="AP4" i="9" s="1"/>
  <c r="AL4" i="9" a="1"/>
  <c r="AL4" i="9" s="1"/>
  <c r="AR4" i="9" a="1"/>
  <c r="AR4" i="9" s="1"/>
  <c r="AO4" i="9" a="1"/>
  <c r="AO4" i="9" s="1"/>
  <c r="AG3" i="9" l="1"/>
  <c r="C20" i="9" l="1"/>
  <c r="S16" i="9"/>
  <c r="E6" i="9"/>
  <c r="E7" i="9"/>
  <c r="X2" i="9" l="1"/>
  <c r="Y2" i="9" l="1"/>
  <c r="Q16" i="9" s="1"/>
  <c r="C21" i="9" l="1"/>
  <c r="C22" i="9" s="1"/>
  <c r="C23" i="9" s="1"/>
  <c r="P17" i="9" s="1"/>
  <c r="P16" i="9" l="1"/>
  <c r="C29" i="9" l="1"/>
  <c r="D29" i="9" l="1"/>
</calcChain>
</file>

<file path=xl/comments1.xml><?xml version="1.0" encoding="utf-8"?>
<comments xmlns="http://schemas.openxmlformats.org/spreadsheetml/2006/main">
  <authors>
    <author>Administrator</author>
    <author>Charles Schumann</author>
  </authors>
  <commentList>
    <comment ref="H2" authorId="0">
      <text>
        <r>
          <rPr>
            <b/>
            <sz val="9"/>
            <color indexed="81"/>
            <rFont val="Tahoma"/>
            <family val="2"/>
          </rPr>
          <t>Administrator:</t>
        </r>
        <r>
          <rPr>
            <sz val="9"/>
            <color indexed="81"/>
            <rFont val="Tahoma"/>
            <family val="2"/>
          </rPr>
          <t xml:space="preserve">
These are the Data Validation Variables for the pull-down selections in the spreadsheet</t>
        </r>
      </text>
    </comment>
    <comment ref="L2" authorId="0">
      <text>
        <r>
          <rPr>
            <b/>
            <sz val="9"/>
            <color indexed="81"/>
            <rFont val="Tahoma"/>
            <family val="2"/>
          </rPr>
          <t>Administrator:</t>
        </r>
        <r>
          <rPr>
            <sz val="9"/>
            <color indexed="81"/>
            <rFont val="Tahoma"/>
            <family val="2"/>
          </rPr>
          <t xml:space="preserve">
This cell contains the sketch used when "Adjacent" is selected in cell C9 and "Parallel" is selected in cell C12 and will be displayed in the spreadsheet using an Indirect formula and a cell name.</t>
        </r>
      </text>
    </comment>
    <comment ref="X2" authorId="0">
      <text>
        <r>
          <rPr>
            <b/>
            <sz val="9"/>
            <color indexed="81"/>
            <rFont val="Tahoma"/>
            <family val="2"/>
          </rPr>
          <t>Administrator:</t>
        </r>
        <r>
          <rPr>
            <sz val="9"/>
            <color indexed="81"/>
            <rFont val="Tahoma"/>
            <family val="2"/>
          </rPr>
          <t xml:space="preserve">
This cell picks the appropriate ADT range as shown on Table 5-10(b)  based on the ADT value  Entered in cell C8</t>
        </r>
      </text>
    </comment>
    <comment ref="Y2" authorId="0">
      <text>
        <r>
          <rPr>
            <b/>
            <sz val="9"/>
            <color indexed="81"/>
            <rFont val="Tahoma"/>
            <family val="2"/>
          </rPr>
          <t>Administrator:</t>
        </r>
        <r>
          <rPr>
            <sz val="9"/>
            <color indexed="81"/>
            <rFont val="Tahoma"/>
            <family val="2"/>
          </rPr>
          <t xml:space="preserve">
This cell looks up the appropriate Runout length based on the speed selected in cell C7 and the ADT range populated in cell X2 (which is derived from the value entered in cell C8</t>
        </r>
      </text>
    </comment>
    <comment ref="AD3" authorId="0">
      <text>
        <r>
          <rPr>
            <b/>
            <sz val="9"/>
            <color indexed="81"/>
            <rFont val="Tahoma"/>
            <family val="2"/>
          </rPr>
          <t>Administrator:</t>
        </r>
        <r>
          <rPr>
            <sz val="9"/>
            <color indexed="81"/>
            <rFont val="Tahoma"/>
            <family val="2"/>
          </rPr>
          <t xml:space="preserve">
This cell is an IF/AND formula that picks the correct speed label as shown in Table 3-2, based on the Speed Selected in cell C7</t>
        </r>
      </text>
    </comment>
    <comment ref="AE3" authorId="0">
      <text>
        <r>
          <rPr>
            <b/>
            <sz val="9"/>
            <color indexed="81"/>
            <rFont val="Tahoma"/>
            <family val="2"/>
          </rPr>
          <t>Administrator:</t>
        </r>
        <r>
          <rPr>
            <sz val="9"/>
            <color indexed="81"/>
            <rFont val="Tahoma"/>
            <family val="2"/>
          </rPr>
          <t xml:space="preserve">
This cell is an IF/AND formula that picks the appropriate ADT range as shown on Table 3-2 based on the ADT Entered in cell C8</t>
        </r>
      </text>
    </comment>
    <comment ref="AF3" authorId="0">
      <text>
        <r>
          <rPr>
            <b/>
            <sz val="9"/>
            <color indexed="81"/>
            <rFont val="Tahoma"/>
            <family val="2"/>
          </rPr>
          <t>Administrator:</t>
        </r>
        <r>
          <rPr>
            <sz val="9"/>
            <color indexed="81"/>
            <rFont val="Tahoma"/>
            <family val="2"/>
          </rPr>
          <t xml:space="preserve">
This is the Slope value selected in cell C9</t>
        </r>
      </text>
    </comment>
    <comment ref="AG3" authorId="0">
      <text>
        <r>
          <rPr>
            <b/>
            <sz val="9"/>
            <color indexed="81"/>
            <rFont val="Tahoma"/>
            <family val="2"/>
          </rPr>
          <t>Administrator:</t>
        </r>
        <r>
          <rPr>
            <sz val="9"/>
            <color indexed="81"/>
            <rFont val="Tahoma"/>
            <family val="2"/>
          </rPr>
          <t xml:space="preserve">
This cell is the IF/AND formula to find the curve correction value based on the radius of the curve Selected in cell C13</t>
        </r>
      </text>
    </comment>
    <comment ref="AD4" authorId="0">
      <text>
        <r>
          <rPr>
            <b/>
            <sz val="9"/>
            <color indexed="81"/>
            <rFont val="Tahoma"/>
            <family val="2"/>
          </rPr>
          <t>Administrator:</t>
        </r>
        <r>
          <rPr>
            <sz val="9"/>
            <color indexed="81"/>
            <rFont val="Tahoma"/>
            <family val="2"/>
          </rPr>
          <t xml:space="preserve">
The cells to the right, are vlookup and chooser, array formulas to find the appropriate curve correction clear zone value from this table, for each radius, based on Speed, ADT, &amp; Slope values input by the user. (This formula must be entered with Ctrl+Shift+Enter)</t>
        </r>
      </text>
    </comment>
    <comment ref="C6" authorId="0">
      <text>
        <r>
          <rPr>
            <b/>
            <sz val="9"/>
            <color indexed="81"/>
            <rFont val="Tahoma"/>
            <family val="2"/>
          </rPr>
          <t>Administrator:</t>
        </r>
        <r>
          <rPr>
            <sz val="9"/>
            <color indexed="81"/>
            <rFont val="Tahoma"/>
            <family val="2"/>
          </rPr>
          <t xml:space="preserve">
Normal Posted Speed</t>
        </r>
      </text>
    </comment>
    <comment ref="C7" authorId="0">
      <text>
        <r>
          <rPr>
            <b/>
            <sz val="9"/>
            <color indexed="81"/>
            <rFont val="Tahoma"/>
            <family val="2"/>
          </rPr>
          <t>Administrator:</t>
        </r>
        <r>
          <rPr>
            <sz val="9"/>
            <color indexed="81"/>
            <rFont val="Tahoma"/>
            <family val="2"/>
          </rPr>
          <t xml:space="preserve">
From Design traffic request</t>
        </r>
      </text>
    </comment>
    <comment ref="C8" authorId="0">
      <text>
        <r>
          <rPr>
            <b/>
            <sz val="9"/>
            <color indexed="81"/>
            <rFont val="Tahoma"/>
            <family val="2"/>
          </rPr>
          <t>Administrator:</t>
        </r>
        <r>
          <rPr>
            <sz val="9"/>
            <color indexed="81"/>
            <rFont val="Tahoma"/>
            <family val="2"/>
          </rPr>
          <t xml:space="preserve">
From proposed design or from existing plans.</t>
        </r>
      </text>
    </comment>
    <comment ref="C9" authorId="0">
      <text>
        <r>
          <rPr>
            <b/>
            <sz val="9"/>
            <color indexed="81"/>
            <rFont val="Tahoma"/>
            <family val="2"/>
          </rPr>
          <t>Administrator:</t>
        </r>
        <r>
          <rPr>
            <sz val="9"/>
            <color indexed="81"/>
            <rFont val="Tahoma"/>
            <family val="2"/>
          </rPr>
          <t xml:space="preserve">
Adjacent (Right)
Opposing (Left)</t>
        </r>
      </text>
    </comment>
    <comment ref="C10" authorId="0">
      <text>
        <r>
          <rPr>
            <b/>
            <sz val="9"/>
            <color indexed="81"/>
            <rFont val="Tahoma"/>
            <family val="2"/>
          </rPr>
          <t>Administrator:</t>
        </r>
        <r>
          <rPr>
            <sz val="9"/>
            <color indexed="81"/>
            <rFont val="Tahoma"/>
            <family val="2"/>
          </rPr>
          <t xml:space="preserve">
Selecting Yes, applies a Bridge Approach Transition Section
Selecting No, applies an End Anchor
This affects the required amount of guardrail in the guardrail Items below.</t>
        </r>
      </text>
    </comment>
    <comment ref="C11" authorId="0">
      <text>
        <r>
          <rPr>
            <b/>
            <sz val="9"/>
            <color indexed="81"/>
            <rFont val="Tahoma"/>
            <family val="2"/>
          </rPr>
          <t>Administrator:</t>
        </r>
        <r>
          <rPr>
            <sz val="9"/>
            <color indexed="81"/>
            <rFont val="Tahoma"/>
            <family val="2"/>
          </rPr>
          <t xml:space="preserve">
For Reference Only</t>
        </r>
      </text>
    </comment>
    <comment ref="L11" authorId="0">
      <text>
        <r>
          <rPr>
            <b/>
            <sz val="9"/>
            <color indexed="81"/>
            <rFont val="Tahoma"/>
            <family val="2"/>
          </rPr>
          <t>Administrator:</t>
        </r>
        <r>
          <rPr>
            <sz val="9"/>
            <color indexed="81"/>
            <rFont val="Tahoma"/>
            <family val="2"/>
          </rPr>
          <t xml:space="preserve">
This cell contains the sketch used when "Opposing" is selected in cell C9 and "Parallel" is selected in cell C12 and will be displayed in the spreadsheet using an Indirect formula and a cell name.</t>
        </r>
      </text>
    </comment>
    <comment ref="C12" authorId="0">
      <text>
        <r>
          <rPr>
            <b/>
            <sz val="9"/>
            <color indexed="81"/>
            <rFont val="Tahoma"/>
            <family val="2"/>
          </rPr>
          <t>Administrator:</t>
        </r>
        <r>
          <rPr>
            <sz val="9"/>
            <color indexed="81"/>
            <rFont val="Tahoma"/>
            <family val="2"/>
          </rPr>
          <t xml:space="preserve">
Changing this cell, populates L1, Ls, Flare Rate, and Y below.</t>
        </r>
      </text>
    </comment>
    <comment ref="C13" authorId="0">
      <text>
        <r>
          <rPr>
            <b/>
            <sz val="9"/>
            <color indexed="81"/>
            <rFont val="Tahoma"/>
            <family val="2"/>
          </rPr>
          <t>Administrator:</t>
        </r>
        <r>
          <rPr>
            <sz val="9"/>
            <color indexed="81"/>
            <rFont val="Tahoma"/>
            <family val="2"/>
          </rPr>
          <t xml:space="preserve">
Select radius closest to your curve.  Select the larger radius if half way between.</t>
        </r>
      </text>
    </comment>
    <comment ref="C14" authorId="0">
      <text>
        <r>
          <rPr>
            <b/>
            <sz val="9"/>
            <color indexed="81"/>
            <rFont val="Tahoma"/>
            <family val="2"/>
          </rPr>
          <t>Administrator:</t>
        </r>
        <r>
          <rPr>
            <sz val="9"/>
            <color indexed="81"/>
            <rFont val="Tahoma"/>
            <family val="2"/>
          </rPr>
          <t xml:space="preserve">
Most of the time, this will be the same as the Maximum value for the recommended Clear Zone Distance.  Modot normally protects to the max. clear zone unless field conditions dictate something more or less.</t>
        </r>
      </text>
    </comment>
    <comment ref="C15" authorId="0">
      <text>
        <r>
          <rPr>
            <b/>
            <sz val="9"/>
            <color indexed="81"/>
            <rFont val="Tahoma"/>
            <family val="2"/>
          </rPr>
          <t>Administrator:</t>
        </r>
        <r>
          <rPr>
            <sz val="9"/>
            <color indexed="81"/>
            <rFont val="Tahoma"/>
            <family val="2"/>
          </rPr>
          <t xml:space="preserve">
For Adjacent direction, enter the right shoulder width.
For Opposing direction, enter the left lane and shoulder width combined.</t>
        </r>
      </text>
    </comment>
    <comment ref="N15" authorId="0">
      <text>
        <r>
          <rPr>
            <b/>
            <sz val="9"/>
            <color indexed="81"/>
            <rFont val="Tahoma"/>
            <family val="2"/>
          </rPr>
          <t>Administrator:</t>
        </r>
        <r>
          <rPr>
            <sz val="9"/>
            <color indexed="81"/>
            <rFont val="Tahoma"/>
            <family val="2"/>
          </rPr>
          <t xml:space="preserve">
The cells below are populated by the values in other cells and are selected using the camera tool to display a convenient summary below the sketch in the spreadsheet.</t>
        </r>
      </text>
    </comment>
    <comment ref="C17" authorId="0">
      <text>
        <r>
          <rPr>
            <b/>
            <sz val="9"/>
            <color indexed="81"/>
            <rFont val="Tahoma"/>
            <family val="2"/>
          </rPr>
          <t>Administrator:</t>
        </r>
        <r>
          <rPr>
            <sz val="9"/>
            <color indexed="81"/>
            <rFont val="Tahoma"/>
            <family val="2"/>
          </rPr>
          <t xml:space="preserve">
Tangent before flare can begin.</t>
        </r>
      </text>
    </comment>
    <comment ref="C18" authorId="0">
      <text>
        <r>
          <rPr>
            <b/>
            <sz val="9"/>
            <color indexed="81"/>
            <rFont val="Tahoma"/>
            <family val="2"/>
          </rPr>
          <t>Administrator:</t>
        </r>
        <r>
          <rPr>
            <sz val="9"/>
            <color indexed="81"/>
            <rFont val="Tahoma"/>
            <family val="2"/>
          </rPr>
          <t xml:space="preserve">
AASHTO Table 5-7</t>
        </r>
      </text>
    </comment>
    <comment ref="C19" authorId="0">
      <text>
        <r>
          <rPr>
            <b/>
            <sz val="9"/>
            <color indexed="81"/>
            <rFont val="Tahoma"/>
            <family val="2"/>
          </rPr>
          <t>Administrator:</t>
        </r>
        <r>
          <rPr>
            <sz val="9"/>
            <color indexed="81"/>
            <rFont val="Tahoma"/>
            <family val="2"/>
          </rPr>
          <t xml:space="preserve">
AASHTO Table 5-9</t>
        </r>
      </text>
    </comment>
    <comment ref="X19" authorId="0">
      <text>
        <r>
          <rPr>
            <b/>
            <sz val="9"/>
            <color indexed="81"/>
            <rFont val="Tahoma"/>
            <family val="2"/>
          </rPr>
          <t>Administrator:</t>
        </r>
        <r>
          <rPr>
            <sz val="9"/>
            <color indexed="81"/>
            <rFont val="Tahoma"/>
            <family val="2"/>
          </rPr>
          <t xml:space="preserve">
This cell is a LOOKUP formula that finds the correct shy line offset based on the speed entered in cell C6.
</t>
        </r>
      </text>
    </comment>
    <comment ref="C20" authorId="0">
      <text>
        <r>
          <rPr>
            <b/>
            <sz val="9"/>
            <color indexed="81"/>
            <rFont val="Tahoma"/>
            <family val="2"/>
          </rPr>
          <t>Administrator:</t>
        </r>
        <r>
          <rPr>
            <sz val="9"/>
            <color indexed="81"/>
            <rFont val="Tahoma"/>
            <family val="2"/>
          </rPr>
          <t xml:space="preserve">
Use this range as guidance to determine La distance.</t>
        </r>
      </text>
    </comment>
    <comment ref="C21" authorId="0">
      <text>
        <r>
          <rPr>
            <b/>
            <sz val="9"/>
            <color indexed="81"/>
            <rFont val="Tahoma"/>
            <family val="2"/>
          </rPr>
          <t>Administrator:</t>
        </r>
        <r>
          <rPr>
            <sz val="9"/>
            <color indexed="81"/>
            <rFont val="Tahoma"/>
            <family val="2"/>
          </rPr>
          <t xml:space="preserve">
AASHTO Table 5-10b</t>
        </r>
      </text>
    </comment>
    <comment ref="L21" authorId="0">
      <text>
        <r>
          <rPr>
            <b/>
            <sz val="9"/>
            <color indexed="81"/>
            <rFont val="Tahoma"/>
            <family val="2"/>
          </rPr>
          <t>Administrator:</t>
        </r>
        <r>
          <rPr>
            <sz val="9"/>
            <color indexed="81"/>
            <rFont val="Tahoma"/>
            <family val="2"/>
          </rPr>
          <t xml:space="preserve">
This cell is the IF/AND formula that determines which sketch is displayed, based on the values selected in cells C9 and C12.</t>
        </r>
      </text>
    </comment>
    <comment ref="C22" authorId="0">
      <text>
        <r>
          <rPr>
            <b/>
            <sz val="9"/>
            <color indexed="81"/>
            <rFont val="Tahoma"/>
            <family val="2"/>
          </rPr>
          <t>Administrator:</t>
        </r>
        <r>
          <rPr>
            <sz val="9"/>
            <color indexed="81"/>
            <rFont val="Tahoma"/>
            <family val="2"/>
          </rPr>
          <t xml:space="preserve">
X = (Lh +(b / a) x L1 - L2) / ( (b / a) + (Lh  /  Lr))</t>
        </r>
      </text>
    </comment>
    <comment ref="C23" authorId="0">
      <text>
        <r>
          <rPr>
            <b/>
            <sz val="9"/>
            <color indexed="81"/>
            <rFont val="Tahoma"/>
            <family val="2"/>
          </rPr>
          <t>Administrator:</t>
        </r>
        <r>
          <rPr>
            <sz val="9"/>
            <color indexed="81"/>
            <rFont val="Tahoma"/>
            <family val="2"/>
          </rPr>
          <t xml:space="preserve">
Y = Lh - X x (Lh / Lr)</t>
        </r>
      </text>
    </comment>
    <comment ref="C25" authorId="0">
      <text>
        <r>
          <rPr>
            <b/>
            <sz val="9"/>
            <color indexed="81"/>
            <rFont val="Tahoma"/>
            <family val="2"/>
          </rPr>
          <t>Administrator:</t>
        </r>
        <r>
          <rPr>
            <sz val="9"/>
            <color indexed="81"/>
            <rFont val="Tahoma"/>
            <family val="2"/>
          </rPr>
          <t xml:space="preserve">
Length from Modot Standard Plans if applicable</t>
        </r>
      </text>
    </comment>
    <comment ref="C26" authorId="0">
      <text>
        <r>
          <rPr>
            <b/>
            <sz val="9"/>
            <color indexed="81"/>
            <rFont val="Tahoma"/>
            <family val="2"/>
          </rPr>
          <t>Administrator:</t>
        </r>
        <r>
          <rPr>
            <sz val="9"/>
            <color indexed="81"/>
            <rFont val="Tahoma"/>
            <family val="2"/>
          </rPr>
          <t xml:space="preserve">
Length from Modot Standard Plans if applicable</t>
        </r>
      </text>
    </comment>
    <comment ref="C27" authorId="0">
      <text>
        <r>
          <rPr>
            <b/>
            <sz val="9"/>
            <color indexed="81"/>
            <rFont val="Tahoma"/>
            <family val="2"/>
          </rPr>
          <t>Administrator:</t>
        </r>
        <r>
          <rPr>
            <sz val="9"/>
            <color indexed="81"/>
            <rFont val="Tahoma"/>
            <family val="2"/>
          </rPr>
          <t xml:space="preserve">
Approx. Length from Modot EPG guidance for the approved brands - TRINITY and Road Systems, Inc.</t>
        </r>
      </text>
    </comment>
    <comment ref="C28" authorId="0">
      <text>
        <r>
          <rPr>
            <b/>
            <sz val="9"/>
            <color indexed="81"/>
            <rFont val="Tahoma"/>
            <family val="2"/>
          </rPr>
          <t>Administrator:</t>
        </r>
        <r>
          <rPr>
            <sz val="9"/>
            <color indexed="81"/>
            <rFont val="Tahoma"/>
            <family val="2"/>
          </rPr>
          <t xml:space="preserve">
Approx. Length from Modot EPG guidance for the approved brands - TRINITY and Road Systems, Inc.</t>
        </r>
      </text>
    </comment>
    <comment ref="C29" authorId="0">
      <text>
        <r>
          <rPr>
            <b/>
            <sz val="9"/>
            <color indexed="81"/>
            <rFont val="Tahoma"/>
            <family val="2"/>
          </rPr>
          <t>Administrator:</t>
        </r>
        <r>
          <rPr>
            <sz val="9"/>
            <color indexed="81"/>
            <rFont val="Tahoma"/>
            <family val="2"/>
          </rPr>
          <t xml:space="preserve">
</t>
        </r>
        <r>
          <rPr>
            <b/>
            <sz val="10"/>
            <color indexed="10"/>
            <rFont val="Tahoma"/>
            <family val="2"/>
          </rPr>
          <t>This is the quantity of guardrail needed based on the variables selected.</t>
        </r>
      </text>
    </comment>
    <comment ref="L53" authorId="1">
      <text>
        <r>
          <rPr>
            <b/>
            <sz val="9"/>
            <color indexed="81"/>
            <rFont val="Tahoma"/>
            <family val="2"/>
          </rPr>
          <t>This cell contains the sketch used when "Adjacent" is selected in cell C9 and "Flared-Rigid" is selected in cell C12 and will be displayed in the spreadsheet using an Indirect formula and a cell name.</t>
        </r>
        <r>
          <rPr>
            <sz val="9"/>
            <color indexed="81"/>
            <rFont val="Tahoma"/>
            <family val="2"/>
          </rPr>
          <t xml:space="preserve">
</t>
        </r>
      </text>
    </comment>
    <comment ref="L63" authorId="1">
      <text>
        <r>
          <rPr>
            <b/>
            <sz val="9"/>
            <color indexed="81"/>
            <rFont val="Tahoma"/>
            <family val="2"/>
          </rPr>
          <t>This cell contains the sketch used when "Adjacent" is selected in cell C9 and "Flared/Semi Rigid" is selected in cell C12 and will be displayed in the spreadsheet using an Indirect formula and a cell name.</t>
        </r>
        <r>
          <rPr>
            <sz val="9"/>
            <color indexed="81"/>
            <rFont val="Tahoma"/>
            <family val="2"/>
          </rPr>
          <t xml:space="preserve">
</t>
        </r>
      </text>
    </comment>
    <comment ref="L73" authorId="1">
      <text>
        <r>
          <rPr>
            <b/>
            <sz val="9"/>
            <color indexed="81"/>
            <rFont val="Tahoma"/>
            <family val="2"/>
          </rPr>
          <t>This cell contains the sketch used when "Opposing" is selected in cell C9 and "Flared-Rigid" is selected in cell C12 and will be displayed in the spreadsheet using an Indirect formula and a cell name.</t>
        </r>
        <r>
          <rPr>
            <sz val="9"/>
            <color indexed="81"/>
            <rFont val="Tahoma"/>
            <family val="2"/>
          </rPr>
          <t xml:space="preserve">
</t>
        </r>
      </text>
    </comment>
    <comment ref="L83" authorId="1">
      <text>
        <r>
          <rPr>
            <b/>
            <sz val="9"/>
            <color indexed="81"/>
            <rFont val="Tahoma"/>
            <family val="2"/>
          </rPr>
          <t>This cell contains the sketch used when "Opposing" is selected in cell C9 and "Flared/Semi Rigid" is selected in cell C12 and will be displayed in the spreadsheet using an Indirect formula and a cell name.</t>
        </r>
        <r>
          <rPr>
            <sz val="9"/>
            <color indexed="81"/>
            <rFont val="Tahoma"/>
            <family val="2"/>
          </rPr>
          <t xml:space="preserve">
</t>
        </r>
      </text>
    </comment>
  </commentList>
</comments>
</file>

<file path=xl/sharedStrings.xml><?xml version="1.0" encoding="utf-8"?>
<sst xmlns="http://schemas.openxmlformats.org/spreadsheetml/2006/main" count="3415" uniqueCount="345">
  <si>
    <t>5000 to 10000</t>
  </si>
  <si>
    <t>ADT</t>
  </si>
  <si>
    <t>Design Speed</t>
  </si>
  <si>
    <t>MPH</t>
  </si>
  <si>
    <t>Runout Length AASHTO Table 5-10(b)</t>
  </si>
  <si>
    <t>1000 to 4999</t>
  </si>
  <si>
    <t>&lt; 1000</t>
  </si>
  <si>
    <t>&gt; 10000</t>
  </si>
  <si>
    <t>BRIDGE</t>
  </si>
  <si>
    <t>YES</t>
  </si>
  <si>
    <t>NO</t>
  </si>
  <si>
    <t>Safety Barrier</t>
  </si>
  <si>
    <t>Thrie Beam</t>
  </si>
  <si>
    <t>(L2) Lateral Distance (ft)</t>
  </si>
  <si>
    <t>DIRECTION</t>
  </si>
  <si>
    <t>Adjacent</t>
  </si>
  <si>
    <t>Opposing</t>
  </si>
  <si>
    <t>SLOPE TYPE</t>
  </si>
  <si>
    <t>Fill 3:1</t>
  </si>
  <si>
    <t>Fill 4:1 - 5:1</t>
  </si>
  <si>
    <t>Fill 6:1 or flatter</t>
  </si>
  <si>
    <t>Cut 3:1</t>
  </si>
  <si>
    <t>Cut 4:1 - 5:1</t>
  </si>
  <si>
    <t>Cut 6:1 or flatter</t>
  </si>
  <si>
    <t>TRAFFIC SPEED (MPH)</t>
  </si>
  <si>
    <t>X (ft)</t>
  </si>
  <si>
    <t>OUTPUT DATA:</t>
  </si>
  <si>
    <t>INPUT DATA:</t>
  </si>
  <si>
    <t>Comments:</t>
  </si>
  <si>
    <t>Date:</t>
  </si>
  <si>
    <t>County:</t>
  </si>
  <si>
    <t>Route:</t>
  </si>
  <si>
    <t>Job Number:</t>
  </si>
  <si>
    <t>(Lr) Runout Length (ft)</t>
  </si>
  <si>
    <t>"Adjacent"</t>
  </si>
  <si>
    <t>"Opposing"</t>
  </si>
  <si>
    <t xml:space="preserve"> (La) Lateral Extent (ft)</t>
  </si>
  <si>
    <t xml:space="preserve"> (Lc) Clear Zone (ft)</t>
  </si>
  <si>
    <t>750-1500</t>
  </si>
  <si>
    <t>1500-6000</t>
  </si>
  <si>
    <t>SPEED</t>
  </si>
  <si>
    <t>Slope</t>
  </si>
  <si>
    <t>7-10</t>
  </si>
  <si>
    <t>10-12</t>
  </si>
  <si>
    <t>12-14</t>
  </si>
  <si>
    <t>14-16</t>
  </si>
  <si>
    <t>16-18</t>
  </si>
  <si>
    <t>20-22</t>
  </si>
  <si>
    <t>22-24</t>
  </si>
  <si>
    <t>20-24</t>
  </si>
  <si>
    <t>26-30</t>
  </si>
  <si>
    <t>18-20</t>
  </si>
  <si>
    <t>24-26</t>
  </si>
  <si>
    <t>16-20</t>
  </si>
  <si>
    <t>20-26</t>
  </si>
  <si>
    <t>24-28</t>
  </si>
  <si>
    <t>14-18</t>
  </si>
  <si>
    <t>24-30</t>
  </si>
  <si>
    <t>26-32</t>
  </si>
  <si>
    <t>8-10</t>
  </si>
  <si>
    <t>12-16</t>
  </si>
  <si>
    <t>18-22</t>
  </si>
  <si>
    <t>26-28</t>
  </si>
  <si>
    <t>28-30</t>
  </si>
  <si>
    <t>Data Validation Tables</t>
  </si>
  <si>
    <t>(b)</t>
  </si>
  <si>
    <t>Speed</t>
  </si>
  <si>
    <t>DESIGN ADT</t>
  </si>
  <si>
    <t>DESIGN (ADT)</t>
  </si>
  <si>
    <t>Bridge</t>
  </si>
  <si>
    <t>Barrier Type</t>
  </si>
  <si>
    <t>Direction</t>
  </si>
  <si>
    <t>La</t>
  </si>
  <si>
    <t>L2</t>
  </si>
  <si>
    <t>DESIGN SPEED</t>
  </si>
  <si>
    <t>FORESLOPES</t>
  </si>
  <si>
    <t>BACKSLOPES</t>
  </si>
  <si>
    <t>Fill 4:1-5:1</t>
  </si>
  <si>
    <t>Cut 4:1-5:1</t>
  </si>
  <si>
    <t>40 MPH OR LESS</t>
  </si>
  <si>
    <t>b</t>
  </si>
  <si>
    <t>45-50 MPH</t>
  </si>
  <si>
    <t>55 MPH</t>
  </si>
  <si>
    <t>60 MPH</t>
  </si>
  <si>
    <t>26-32a</t>
  </si>
  <si>
    <t>32-40a</t>
  </si>
  <si>
    <t>30-32a</t>
  </si>
  <si>
    <t>36-44a</t>
  </si>
  <si>
    <t>65-70 MPH</t>
  </si>
  <si>
    <t>28-36a</t>
  </si>
  <si>
    <t>28-32a</t>
  </si>
  <si>
    <t>34-42a</t>
  </si>
  <si>
    <t>30-34a</t>
  </si>
  <si>
    <t>38-46a</t>
  </si>
  <si>
    <t>80 MPH</t>
  </si>
  <si>
    <t>30-32 (a)</t>
  </si>
  <si>
    <t>28-32 (a)</t>
  </si>
  <si>
    <t>30-34 (a)</t>
  </si>
  <si>
    <t>26-32 (a)</t>
  </si>
  <si>
    <t>32-40 (a)</t>
  </si>
  <si>
    <t>36-44 (a)</t>
  </si>
  <si>
    <t>28-36 (a)</t>
  </si>
  <si>
    <t>34-42 (a)</t>
  </si>
  <si>
    <t>38-46 (a)</t>
  </si>
  <si>
    <t>(d)</t>
  </si>
  <si>
    <t>OVER 6000</t>
  </si>
  <si>
    <t>UNDER 750 (C)</t>
  </si>
  <si>
    <t>RADIUS</t>
  </si>
  <si>
    <t>HORIZONTAL CURVE RADIUS (ft)</t>
  </si>
  <si>
    <t>NONE</t>
  </si>
  <si>
    <t>Notes:</t>
  </si>
  <si>
    <t>7.7-11</t>
  </si>
  <si>
    <t>11-13.2</t>
  </si>
  <si>
    <t>13.2-15.4</t>
  </si>
  <si>
    <t>15.4-17.6</t>
  </si>
  <si>
    <t>8.4-12</t>
  </si>
  <si>
    <t>12-14.4</t>
  </si>
  <si>
    <t>14.4-16.8</t>
  </si>
  <si>
    <t>16.8-19.2</t>
  </si>
  <si>
    <t>9.1-13</t>
  </si>
  <si>
    <t>13-15.6</t>
  </si>
  <si>
    <t>15.6-18.2</t>
  </si>
  <si>
    <t>18.2-20.8</t>
  </si>
  <si>
    <t>9.8-14</t>
  </si>
  <si>
    <t>14-16.8</t>
  </si>
  <si>
    <t>16.8-19.6</t>
  </si>
  <si>
    <t>19.6-22.4</t>
  </si>
  <si>
    <t>10.5-15</t>
  </si>
  <si>
    <t>15-18</t>
  </si>
  <si>
    <t>18-21</t>
  </si>
  <si>
    <t>21-24</t>
  </si>
  <si>
    <t>17.6-19.8</t>
  </si>
  <si>
    <t>19.2-21.6</t>
  </si>
  <si>
    <t>20.8-23.4</t>
  </si>
  <si>
    <t>22.4-25.2</t>
  </si>
  <si>
    <t>24-27</t>
  </si>
  <si>
    <t>45 MPH</t>
  </si>
  <si>
    <t>50 MPH</t>
  </si>
  <si>
    <t>65 MPH</t>
  </si>
  <si>
    <t>70 MPH</t>
  </si>
  <si>
    <t>8.8-11</t>
  </si>
  <si>
    <t>9.6-12</t>
  </si>
  <si>
    <t>10.4-13</t>
  </si>
  <si>
    <t>11.2-14</t>
  </si>
  <si>
    <t>12-15</t>
  </si>
  <si>
    <t>22-24.2</t>
  </si>
  <si>
    <t>24-26.4</t>
  </si>
  <si>
    <t>26-28.6</t>
  </si>
  <si>
    <t>28-30.8</t>
  </si>
  <si>
    <t>30-33</t>
  </si>
  <si>
    <t>17.6-22</t>
  </si>
  <si>
    <t>19.2-24</t>
  </si>
  <si>
    <t>20.8-26</t>
  </si>
  <si>
    <t>22.4-28</t>
  </si>
  <si>
    <t>22-28.6</t>
  </si>
  <si>
    <t>19.8-22</t>
  </si>
  <si>
    <t>21.6-24</t>
  </si>
  <si>
    <t>23.4-26</t>
  </si>
  <si>
    <t>25.2-28</t>
  </si>
  <si>
    <t>27-30</t>
  </si>
  <si>
    <t>26.4-28.8</t>
  </si>
  <si>
    <t>28.6-31.2</t>
  </si>
  <si>
    <t>30.8-33.6</t>
  </si>
  <si>
    <t>33-36</t>
  </si>
  <si>
    <t>16.8-21.6</t>
  </si>
  <si>
    <t>18.2-23.4</t>
  </si>
  <si>
    <t>19.6-25.2</t>
  </si>
  <si>
    <t>21-27</t>
  </si>
  <si>
    <t>24-28.8</t>
  </si>
  <si>
    <t>31.2-38.4</t>
  </si>
  <si>
    <t>33.8-41.6</t>
  </si>
  <si>
    <t>36.4-44.8</t>
  </si>
  <si>
    <t>39-48</t>
  </si>
  <si>
    <t>31.2-36</t>
  </si>
  <si>
    <t>33.8-39</t>
  </si>
  <si>
    <t>36.4-42</t>
  </si>
  <si>
    <t>39-45</t>
  </si>
  <si>
    <t>36-38.4 (a)</t>
  </si>
  <si>
    <t>39-41.6 (a)</t>
  </si>
  <si>
    <t>42-44.8 (a)</t>
  </si>
  <si>
    <t>45-48 (a)</t>
  </si>
  <si>
    <t>30-33 (a)</t>
  </si>
  <si>
    <t>28-30.8 (a)</t>
  </si>
  <si>
    <t>28.6-31.2 (a)</t>
  </si>
  <si>
    <t>30.8-33.6 (a)</t>
  </si>
  <si>
    <t>33-36 (a)</t>
  </si>
  <si>
    <t>26-31.2 (a)</t>
  </si>
  <si>
    <t>28-33.6 (a)</t>
  </si>
  <si>
    <t>30-36 (a)</t>
  </si>
  <si>
    <t>31.2-36 (a)</t>
  </si>
  <si>
    <t>24-31.2 (a)</t>
  </si>
  <si>
    <t>26-33.8 (a)</t>
  </si>
  <si>
    <t>28-36.4 (a)</t>
  </si>
  <si>
    <t>30-39 (a)</t>
  </si>
  <si>
    <t>26.4-30.8 (a)</t>
  </si>
  <si>
    <t>28.8-33.6 (a)</t>
  </si>
  <si>
    <t>31.2-36.4 (a)</t>
  </si>
  <si>
    <t>33.6-39.2 (a)</t>
  </si>
  <si>
    <t>36-42 (a)</t>
  </si>
  <si>
    <t>31.2-38.4 (a)</t>
  </si>
  <si>
    <t>33.8-41.6 (a)</t>
  </si>
  <si>
    <t>36.4-44.8 (a)</t>
  </si>
  <si>
    <t>39-48 (a)</t>
  </si>
  <si>
    <t>38.4-48 (a)</t>
  </si>
  <si>
    <t>41.6-52 (a)</t>
  </si>
  <si>
    <t>44.8-56 (a)</t>
  </si>
  <si>
    <t>48-60 (a)</t>
  </si>
  <si>
    <t>43.2-52.8 (a)</t>
  </si>
  <si>
    <t>46.8-57.2 (a)</t>
  </si>
  <si>
    <t>50.4-61.6 (a)</t>
  </si>
  <si>
    <t>54-66 (a)</t>
  </si>
  <si>
    <t>28.8-36 (a)</t>
  </si>
  <si>
    <t>31.2-39 (a)</t>
  </si>
  <si>
    <t>33.6-42 (a)</t>
  </si>
  <si>
    <t>36-45 (a)</t>
  </si>
  <si>
    <t>21.6-26.4</t>
  </si>
  <si>
    <t>23.4-28.6</t>
  </si>
  <si>
    <t>25.2-30.8</t>
  </si>
  <si>
    <t>27-33</t>
  </si>
  <si>
    <t>28.8-31.2</t>
  </si>
  <si>
    <t>31.2-33.8</t>
  </si>
  <si>
    <t>33.6-36.4</t>
  </si>
  <si>
    <t>36-39</t>
  </si>
  <si>
    <t>31.2-33.6</t>
  </si>
  <si>
    <t>33.8-36.4</t>
  </si>
  <si>
    <t>36.4-39.2</t>
  </si>
  <si>
    <t>39-42</t>
  </si>
  <si>
    <t>28.8-31.2 (a)</t>
  </si>
  <si>
    <t>31.2-33.8 (a)</t>
  </si>
  <si>
    <t>33.6-36.4 (a)</t>
  </si>
  <si>
    <t>36-39 (a)</t>
  </si>
  <si>
    <t>33.6-38.4 (a)</t>
  </si>
  <si>
    <t>36.4-41.6 (a)</t>
  </si>
  <si>
    <t>39.2-44.8 (a)</t>
  </si>
  <si>
    <t>42-48 (a)</t>
  </si>
  <si>
    <t>36-40.8 (a)</t>
  </si>
  <si>
    <t>39-44.2 (a)</t>
  </si>
  <si>
    <t>42-47.6 (a)</t>
  </si>
  <si>
    <t>45-51 (a)</t>
  </si>
  <si>
    <t>33.6-43.2 (a)</t>
  </si>
  <si>
    <t>36.4-46.8 (a)</t>
  </si>
  <si>
    <t>39.2-50.4 (a)</t>
  </si>
  <si>
    <t>42-54 (a)</t>
  </si>
  <si>
    <t>40.8-50.4 (a)</t>
  </si>
  <si>
    <t>44.2-54.6 (a)</t>
  </si>
  <si>
    <t>47.6-58.8 (a)</t>
  </si>
  <si>
    <t>51-63 (a)</t>
  </si>
  <si>
    <t>45.6-55.2 (a)</t>
  </si>
  <si>
    <t>49.4-59.8 (a)</t>
  </si>
  <si>
    <t>53.2-64.4 (a)</t>
  </si>
  <si>
    <t>57-69 (a)</t>
  </si>
  <si>
    <t>14.4-19.2</t>
  </si>
  <si>
    <t>15.6-20.8</t>
  </si>
  <si>
    <t>16.8-22.4</t>
  </si>
  <si>
    <t>18-24</t>
  </si>
  <si>
    <t>33.6-36</t>
  </si>
  <si>
    <t>36.4-39</t>
  </si>
  <si>
    <t>39.2-42</t>
  </si>
  <si>
    <t>42-45</t>
  </si>
  <si>
    <t>24-36</t>
  </si>
  <si>
    <t>Curve or None</t>
  </si>
  <si>
    <t>None</t>
  </si>
  <si>
    <t>MASH CW End Terminal (ft)</t>
  </si>
  <si>
    <t>MGS Bridge Appr. Trans. Section (ft)</t>
  </si>
  <si>
    <t>MGS End Anchor (ft)</t>
  </si>
  <si>
    <t>MGS Guardrail Length (ft)</t>
  </si>
  <si>
    <t>Lc (ft)=</t>
  </si>
  <si>
    <t>Horizontal Curve Radius (ft)=</t>
  </si>
  <si>
    <t>Curve Correction Factor (U.S. CUSTOMARY UNITS)</t>
  </si>
  <si>
    <t>DESIGN SPEED (mph)</t>
  </si>
  <si>
    <t>(ft)</t>
  </si>
  <si>
    <t>-</t>
  </si>
  <si>
    <t>Note: Clear-zone correction factor is applied to the outside of curves only.</t>
  </si>
  <si>
    <t>Curves flatter than 2860 ft do not require an adjusted clear-zone.</t>
  </si>
  <si>
    <t>CZc = (Lc) x (Kcz)</t>
  </si>
  <si>
    <t>CZc = clear zone on outside of curvature, (ft)</t>
  </si>
  <si>
    <t>Lc = clear zone distance (ft) (Table 3.1)</t>
  </si>
  <si>
    <t>Kcz = curve correction factor</t>
  </si>
  <si>
    <t>19-21</t>
  </si>
  <si>
    <t>2011 AASHTO RDG Runout Length Table 5-10(b) (U.S. CUSTOMARY UNITS)</t>
  </si>
  <si>
    <t>CLEAR ZONE - 2011 AASHTO TABLE 3.1 (U.S. CUSTOMARY UNITS) Rev. July 2015</t>
  </si>
  <si>
    <t>Horizontal Curve Adjustments - AASHTO TABLE 3.2 (rev. July 2015)</t>
  </si>
  <si>
    <t>25.2-29</t>
  </si>
  <si>
    <t>24-28.9</t>
  </si>
  <si>
    <t>No Factor</t>
  </si>
  <si>
    <t>Curve Correction Factor Legend</t>
  </si>
  <si>
    <t>Clear Zone</t>
  </si>
  <si>
    <t>Table based on the 2011 AASHTO RDG Tables 3-1 and 3-2 (Revised July 2015)</t>
  </si>
  <si>
    <t xml:space="preserve">This spreadsheet is an aide to assist the designer in determining barrier needs and is not intended to replace all other engineering considerations.  The information in this spreadsheet is derived from the 2011 AASHTO Roadside Design Guide; Tables 3.1(rev.July 2015), 3.2 (rev. July 2015), &amp; 5-10(b). [U.S. Customary Units] </t>
  </si>
  <si>
    <t>Camera Cells</t>
  </si>
  <si>
    <t>Runout</t>
  </si>
  <si>
    <t>(e) - If a Horizontal Curve value between 330 and 2950, is selected, a Curve Correction Factor will be applied to the Clear Zone distance.  Select radius closest to your curve.  Select the larger radius if half way between.  This corrected Clear Zone distance may affect the distance the designer will use for the extent of the hazardous area (La) and will greatly affect the Length of Need.  The clear-zone  correction factor is applied to the outside of curves only.  Select None for straight roadways and horizontal curves with a radius flatter than 2950 ft.  (AASHTO Table 3.2)</t>
  </si>
  <si>
    <t xml:space="preserve">(b) - Because recovery is less likely on the unshielded, traversable 1V:3H fill slopes, fixed objects should not be present in the vicinity of the toe of these slopes. Recovery of high-speed vehicles that encroach beyond the edge of the shoulder may be expected to occur beyond the toe of slope. Determination of the width of the recovery area at the toe of slope should consider right-of-way availability, environmental concerns, economic factors, safety needs, and crash histories. Also, the distance between the edge of the through traveled lane and the beginning of the 1V:3H slope should influence the recovery area provided at the toe of slope. While the application may be limited by several factors, the foreslope parameters that may enter into determining a maximum desirable recovery area are illustrated in Figure 3-2. A 10-ft recovery area at the toe of slope should be provided for all traversable, non recoverable fill slopes. </t>
  </si>
  <si>
    <t>(a) - When a site-specific investigation indicates a high probability of continuing crashes or when such occurrences are indicated by crash history, the designer may provide clear-zone distances greater than the clear zone shown in Table 3-1. Clear zones may be limited to 30 ft for practicality and to provide a consistent roadway template if previous experience with similar projects or designs indicates satisfactory performance.</t>
  </si>
  <si>
    <t>(c) - For roadways with low volumes it may not be practical to apply even the minimum values found in Table 3-1. Refer to Chapter 12 for additional considerations for low-volume roadways and Chapter 10 for additional guidance for urban applications.</t>
  </si>
  <si>
    <t>(d) - When design speeds are greater than the values provided, the designer may provide clear-zone distances greater than those shown in Table 3-1.</t>
  </si>
  <si>
    <t>RAIL TYPE</t>
  </si>
  <si>
    <t>Rail Type</t>
  </si>
  <si>
    <t>PARALLEL</t>
  </si>
  <si>
    <t>(L1) Tangent Length (ft)</t>
  </si>
  <si>
    <t>(Ls) Shy Line Offset (ft)</t>
  </si>
  <si>
    <t>Semi-Rigid</t>
  </si>
  <si>
    <t>Rigid</t>
  </si>
  <si>
    <t>Type</t>
  </si>
  <si>
    <t>FLARED / RIGID</t>
  </si>
  <si>
    <t>FLARED / SEMI RIGID</t>
  </si>
  <si>
    <t>APPROACH BARRIER TYPE</t>
  </si>
  <si>
    <t>SHY - LINE OFFSET (Ls)</t>
  </si>
  <si>
    <t>Ls</t>
  </si>
  <si>
    <t>FLARE RATE FOR</t>
  </si>
  <si>
    <t>BARRIER BEYOND Ls</t>
  </si>
  <si>
    <t>BARRIER AT Ls</t>
  </si>
  <si>
    <t>BARRIER INSIDE Ls</t>
  </si>
  <si>
    <t>(a:b)</t>
  </si>
  <si>
    <t>rigid</t>
  </si>
  <si>
    <t>semi rigid</t>
  </si>
  <si>
    <t>Select Slope</t>
  </si>
  <si>
    <t>Select Radius If Applicable</t>
  </si>
  <si>
    <t>Flare Rate (a:b)</t>
  </si>
  <si>
    <t>Select Yes or No</t>
  </si>
  <si>
    <t>Approx. Length of MASH CW End Terminal Included in L.O.N.</t>
  </si>
  <si>
    <t>Approx. Length of MASH CW End Terminal Beyond L.O.N.</t>
  </si>
  <si>
    <t>GUARDRAIL ITEMS:</t>
  </si>
  <si>
    <t>Select Parallel or Flared/Rigid or Flared/Semi Rigid</t>
  </si>
  <si>
    <t>Select Adjacent or Opposing</t>
  </si>
  <si>
    <t>Enter Design Traffic Volume</t>
  </si>
  <si>
    <t>Select or Enter Design Speed</t>
  </si>
  <si>
    <t>Enter Extent of Hazardous Area (La) - less than/same as/greater than (Lc)</t>
  </si>
  <si>
    <t>Enter (L2) Distance for Adjacent or Opposing Direction</t>
  </si>
  <si>
    <t>"Adjacent_Flared_Rigid"</t>
  </si>
  <si>
    <t>"Adjacent_Flared_Semi_Rigid"</t>
  </si>
  <si>
    <t>"Opposing_Flared_Rigid"</t>
  </si>
  <si>
    <t>"Opposing_Flared_Semi_Rigid"</t>
  </si>
  <si>
    <t>Suggested Shy-Line Offset AASHTO Table 5-7</t>
  </si>
  <si>
    <t>Shy-Line Offset (Ls)</t>
  </si>
  <si>
    <t>Suggested Flare Rates for Barrier Design AASHTO Table 5-9</t>
  </si>
  <si>
    <t>Semi Rigid</t>
  </si>
  <si>
    <t>Flare Rate for Barrier Inside Shy-Line</t>
  </si>
  <si>
    <t>Flare Rate for Barrier At or Beyond Shy-Line</t>
  </si>
  <si>
    <t>Comment for this row</t>
  </si>
  <si>
    <t>Runout Length for Design Speed and Traffic</t>
  </si>
  <si>
    <t>Guardrail Length of Need (L.O.N.)</t>
  </si>
  <si>
    <t>Select Rail Type</t>
  </si>
  <si>
    <t>Y (ft)</t>
  </si>
  <si>
    <t>Instructions:  Click - File - SaveAs - your file name.  Tab through to Enter or Select variables noted in green.       Hover over cells with red marks for comments or tips. If you have any questions or comments about this spreadsheet.  Contact Missouri Department of Transportation - email:  charles.schumannjr@modot.mo.gov          phone:  660-385-8265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</si>
</sst>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 #\ \ &quot;Section(s) of 12.5' MGS Type Guardrail Required&quot;"/>
    <numFmt numFmtId="165" formatCode="0.0"/>
    <numFmt numFmtId="166" formatCode="0.0000"/>
    <numFmt numFmtId="167" formatCode="0.000"/>
    <numFmt numFmtId="168" formatCode="\X\ \=\ #.00"/>
    <numFmt numFmtId="169" formatCode="\L\c\ \=\ #"/>
    <numFmt numFmtId="170" formatCode="\L\a\ \(\f\t\)\=\ #"/>
    <numFmt numFmtId="171" formatCode="\L\2\ \(\f\t\)\=\ #"/>
    <numFmt numFmtId="172" formatCode="\L\r\ \(\f\t\)\=\ #"/>
    <numFmt numFmtId="173" formatCode="\X\ \(\f\t\)\=\ #.0000"/>
    <numFmt numFmtId="174" formatCode="#\ &quot;: 1&quot;"/>
    <numFmt numFmtId="175" formatCode="&quot;Y (ft)&quot;\=\ #.0000"/>
    <numFmt numFmtId="176" formatCode="\L\s\ \(\f\t\)\=\ #"/>
    <numFmt numFmtId="177" formatCode="\L\1\ \(\f\t\)\=\ #.0"/>
  </numFmts>
  <fonts count="28" x14ac:knownFonts="1">
    <font>
      <sz val="11"/>
      <color theme="1"/>
      <name val="Calibri"/>
      <family val="2"/>
      <scheme val="minor"/>
    </font>
    <font>
      <b/>
      <sz val="11"/>
      <color theme="1"/>
      <name val="Calibri"/>
      <family val="2"/>
      <scheme val="minor"/>
    </font>
    <font>
      <sz val="10"/>
      <color rgb="FF333333"/>
      <name val="Verdana"/>
      <family val="2"/>
    </font>
    <font>
      <sz val="11"/>
      <color rgb="FF333333"/>
      <name val="Consolas"/>
      <family val="3"/>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20"/>
      <color theme="1"/>
      <name val="Calibri"/>
      <family val="2"/>
      <scheme val="minor"/>
    </font>
    <font>
      <sz val="10"/>
      <color theme="1"/>
      <name val="Calibri"/>
      <family val="2"/>
      <scheme val="minor"/>
    </font>
    <font>
      <i/>
      <sz val="11"/>
      <color rgb="FFFF0000"/>
      <name val="Calibri"/>
      <family val="2"/>
      <scheme val="minor"/>
    </font>
    <font>
      <sz val="9"/>
      <color indexed="81"/>
      <name val="Tahoma"/>
      <family val="2"/>
    </font>
    <font>
      <b/>
      <sz val="9"/>
      <color indexed="81"/>
      <name val="Tahoma"/>
      <family val="2"/>
    </font>
    <font>
      <b/>
      <sz val="12"/>
      <color theme="1"/>
      <name val="Calibri"/>
      <family val="2"/>
      <scheme val="minor"/>
    </font>
    <font>
      <b/>
      <sz val="14"/>
      <color theme="6" tint="-0.249977111117893"/>
      <name val="Calibri"/>
      <family val="2"/>
      <scheme val="minor"/>
    </font>
    <font>
      <sz val="14"/>
      <color theme="6" tint="-0.249977111117893"/>
      <name val="Calibri"/>
      <family val="2"/>
      <scheme val="minor"/>
    </font>
    <font>
      <sz val="11"/>
      <color theme="6" tint="-0.249977111117893"/>
      <name val="Calibri"/>
      <family val="2"/>
      <scheme val="minor"/>
    </font>
    <font>
      <b/>
      <sz val="11"/>
      <color theme="6" tint="-0.249977111117893"/>
      <name val="Calibri"/>
      <family val="2"/>
      <scheme val="minor"/>
    </font>
    <font>
      <b/>
      <sz val="28"/>
      <color theme="1"/>
      <name val="Calibri"/>
      <family val="2"/>
      <scheme val="minor"/>
    </font>
    <font>
      <b/>
      <sz val="10"/>
      <color theme="1"/>
      <name val="Arial"/>
      <family val="2"/>
    </font>
    <font>
      <sz val="10"/>
      <color indexed="22"/>
      <name val="Arial"/>
      <family val="2"/>
    </font>
    <font>
      <b/>
      <i/>
      <sz val="12"/>
      <color theme="1"/>
      <name val="Calibri"/>
      <family val="2"/>
      <scheme val="minor"/>
    </font>
    <font>
      <b/>
      <i/>
      <sz val="11"/>
      <color theme="1"/>
      <name val="Calibri"/>
      <family val="2"/>
      <scheme val="minor"/>
    </font>
    <font>
      <sz val="14"/>
      <name val="Calibri"/>
      <family val="2"/>
      <scheme val="minor"/>
    </font>
    <font>
      <i/>
      <sz val="11"/>
      <name val="Calibri"/>
      <family val="2"/>
      <scheme val="minor"/>
    </font>
    <font>
      <b/>
      <sz val="10"/>
      <color indexed="10"/>
      <name val="Tahoma"/>
      <family val="2"/>
    </font>
    <font>
      <i/>
      <sz val="14"/>
      <color theme="1"/>
      <name val="Calibri"/>
      <family val="2"/>
      <scheme val="minor"/>
    </font>
    <font>
      <sz val="12"/>
      <color rgb="FFFF000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auto="1"/>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style="thin">
        <color indexed="64"/>
      </bottom>
      <diagonal/>
    </border>
    <border>
      <left/>
      <right style="thick">
        <color auto="1"/>
      </right>
      <top style="thin">
        <color indexed="64"/>
      </top>
      <bottom style="thin">
        <color indexed="64"/>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style="thick">
        <color auto="1"/>
      </right>
      <top style="thin">
        <color indexed="64"/>
      </top>
      <bottom style="thick">
        <color auto="1"/>
      </bottom>
      <diagonal/>
    </border>
    <border>
      <left style="thick">
        <color indexed="64"/>
      </left>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bottom/>
      <diagonal/>
    </border>
    <border>
      <left/>
      <right/>
      <top style="thin">
        <color indexed="64"/>
      </top>
      <bottom style="thick">
        <color auto="1"/>
      </bottom>
      <diagonal/>
    </border>
  </borders>
  <cellStyleXfs count="1">
    <xf numFmtId="0" fontId="0" fillId="0" borderId="0"/>
  </cellStyleXfs>
  <cellXfs count="343">
    <xf numFmtId="0" fontId="0" fillId="0" borderId="0" xfId="0"/>
    <xf numFmtId="165" fontId="5" fillId="0" borderId="5" xfId="0" applyNumberFormat="1" applyFont="1" applyFill="1" applyBorder="1" applyAlignment="1" applyProtection="1">
      <alignment horizontal="center" vertical="center"/>
    </xf>
    <xf numFmtId="0" fontId="0" fillId="0" borderId="0" xfId="0" applyProtection="1"/>
    <xf numFmtId="0" fontId="0" fillId="0" borderId="0" xfId="0" applyFill="1" applyProtection="1"/>
    <xf numFmtId="0" fontId="1" fillId="0" borderId="5" xfId="0" applyFont="1" applyFill="1" applyBorder="1" applyAlignment="1" applyProtection="1">
      <alignment horizontal="left" vertical="center"/>
    </xf>
    <xf numFmtId="0" fontId="1" fillId="0" borderId="5" xfId="0" quotePrefix="1" applyFont="1"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0" fillId="3" borderId="0" xfId="0" applyFill="1" applyProtection="1"/>
    <xf numFmtId="0" fontId="0" fillId="3" borderId="0" xfId="0" applyFill="1" applyAlignment="1" applyProtection="1">
      <alignment horizontal="left"/>
    </xf>
    <xf numFmtId="0" fontId="2" fillId="3" borderId="0" xfId="0" applyFont="1" applyFill="1" applyProtection="1"/>
    <xf numFmtId="0" fontId="3" fillId="3" borderId="0" xfId="0" applyFont="1" applyFill="1" applyBorder="1" applyAlignment="1" applyProtection="1">
      <alignment horizontal="left" vertical="center" indent="1"/>
    </xf>
    <xf numFmtId="0" fontId="0" fillId="3" borderId="0" xfId="0" applyFill="1" applyBorder="1" applyAlignment="1" applyProtection="1">
      <alignment horizontal="center"/>
    </xf>
    <xf numFmtId="0" fontId="0" fillId="3" borderId="0" xfId="0" applyFill="1" applyBorder="1" applyAlignment="1" applyProtection="1">
      <alignment wrapText="1"/>
    </xf>
    <xf numFmtId="0" fontId="0" fillId="3" borderId="0" xfId="0" applyFill="1" applyBorder="1" applyAlignment="1" applyProtection="1">
      <alignment vertical="center"/>
    </xf>
    <xf numFmtId="0" fontId="0" fillId="3" borderId="0" xfId="0" applyFill="1" applyBorder="1" applyProtection="1"/>
    <xf numFmtId="14" fontId="8" fillId="0" borderId="19"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0" fillId="0" borderId="1" xfId="0" applyFill="1" applyBorder="1" applyProtection="1"/>
    <xf numFmtId="0" fontId="1" fillId="0" borderId="1" xfId="0" applyFont="1" applyFill="1" applyBorder="1" applyAlignment="1" applyProtection="1">
      <alignment horizontal="center" vertical="center"/>
    </xf>
    <xf numFmtId="166" fontId="5" fillId="0" borderId="5"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horizontal="center" vertical="center"/>
    </xf>
    <xf numFmtId="0" fontId="5" fillId="0" borderId="18" xfId="0" applyNumberFormat="1" applyFont="1" applyFill="1" applyBorder="1" applyAlignment="1" applyProtection="1">
      <alignment horizontal="center" vertical="center"/>
    </xf>
    <xf numFmtId="2" fontId="5" fillId="0" borderId="5" xfId="0" applyNumberFormat="1" applyFont="1" applyFill="1" applyBorder="1" applyAlignment="1" applyProtection="1">
      <alignment horizontal="center" vertical="center"/>
    </xf>
    <xf numFmtId="0" fontId="0" fillId="0" borderId="7" xfId="0" applyFill="1" applyBorder="1" applyAlignment="1" applyProtection="1"/>
    <xf numFmtId="0" fontId="0" fillId="0" borderId="12" xfId="0" applyFill="1" applyBorder="1" applyAlignment="1" applyProtection="1"/>
    <xf numFmtId="0" fontId="0" fillId="0" borderId="11" xfId="0" applyFill="1" applyBorder="1" applyAlignment="1" applyProtection="1"/>
    <xf numFmtId="0" fontId="0" fillId="0" borderId="8" xfId="0" applyFill="1" applyBorder="1" applyAlignment="1" applyProtection="1">
      <alignment horizontal="center"/>
    </xf>
    <xf numFmtId="0" fontId="0" fillId="0" borderId="13" xfId="0" applyFill="1" applyBorder="1" applyAlignment="1" applyProtection="1">
      <alignment horizontal="center"/>
    </xf>
    <xf numFmtId="0" fontId="0" fillId="0" borderId="14" xfId="0" applyFill="1" applyBorder="1" applyAlignment="1" applyProtection="1">
      <alignment horizontal="center"/>
    </xf>
    <xf numFmtId="0" fontId="0" fillId="0" borderId="6"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Border="1" applyProtection="1"/>
    <xf numFmtId="0" fontId="1" fillId="0" borderId="30" xfId="0" applyFont="1" applyFill="1" applyBorder="1" applyAlignment="1" applyProtection="1">
      <alignment horizontal="left" vertical="center"/>
    </xf>
    <xf numFmtId="0" fontId="0" fillId="0" borderId="0" xfId="0" applyFill="1" applyAlignment="1" applyProtection="1">
      <alignment horizontal="center"/>
    </xf>
    <xf numFmtId="0" fontId="4" fillId="3" borderId="8" xfId="0" applyFont="1" applyFill="1" applyBorder="1" applyAlignment="1" applyProtection="1">
      <alignment horizontal="left" vertical="center"/>
    </xf>
    <xf numFmtId="0" fontId="0" fillId="0" borderId="0" xfId="0" applyFill="1" applyBorder="1" applyAlignment="1" applyProtection="1">
      <alignment horizont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xf>
    <xf numFmtId="165" fontId="5" fillId="0" borderId="5" xfId="0" quotePrefix="1" applyNumberFormat="1" applyFont="1" applyFill="1" applyBorder="1" applyAlignment="1" applyProtection="1">
      <alignment horizontal="center" vertical="center"/>
    </xf>
    <xf numFmtId="0" fontId="9" fillId="0" borderId="2" xfId="0" applyFont="1" applyFill="1" applyBorder="1" applyAlignment="1" applyProtection="1">
      <alignment horizontal="right" vertical="center"/>
    </xf>
    <xf numFmtId="169" fontId="9" fillId="0" borderId="4" xfId="0" applyNumberFormat="1" applyFont="1" applyFill="1" applyBorder="1" applyAlignment="1" applyProtection="1">
      <alignment horizontal="left" vertical="center"/>
    </xf>
    <xf numFmtId="171" fontId="9" fillId="0" borderId="1" xfId="0" applyNumberFormat="1" applyFont="1" applyFill="1" applyBorder="1" applyAlignment="1" applyProtection="1">
      <alignment horizontal="center" vertical="center"/>
    </xf>
    <xf numFmtId="172" fontId="9" fillId="0" borderId="1" xfId="0" applyNumberFormat="1" applyFont="1" applyFill="1" applyBorder="1" applyAlignment="1" applyProtection="1">
      <alignment horizontal="center" vertical="center"/>
    </xf>
    <xf numFmtId="173" fontId="9" fillId="0" borderId="1" xfId="0" applyNumberFormat="1" applyFont="1" applyFill="1" applyBorder="1" applyAlignment="1" applyProtection="1">
      <alignment horizontal="center" vertical="center"/>
    </xf>
    <xf numFmtId="0" fontId="1" fillId="0" borderId="0" xfId="0" applyFont="1" applyFill="1" applyBorder="1" applyProtection="1"/>
    <xf numFmtId="0" fontId="0" fillId="2" borderId="1"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5" borderId="1" xfId="0" applyFill="1" applyBorder="1" applyAlignment="1" applyProtection="1">
      <alignment horizontal="center" vertical="center"/>
    </xf>
    <xf numFmtId="0" fontId="0" fillId="6" borderId="1" xfId="0" applyFill="1" applyBorder="1" applyAlignment="1" applyProtection="1">
      <alignment horizontal="center" vertical="center"/>
    </xf>
    <xf numFmtId="16" fontId="0" fillId="7" borderId="1" xfId="0" quotePrefix="1" applyNumberFormat="1" applyFill="1" applyBorder="1" applyAlignment="1" applyProtection="1">
      <alignment horizontal="center" vertical="center"/>
    </xf>
    <xf numFmtId="0" fontId="0" fillId="7" borderId="1" xfId="0" quotePrefix="1" applyNumberFormat="1" applyFill="1" applyBorder="1" applyAlignment="1" applyProtection="1">
      <alignment horizontal="center" vertical="center"/>
    </xf>
    <xf numFmtId="0" fontId="0" fillId="7" borderId="1" xfId="0" applyFill="1" applyBorder="1" applyAlignment="1" applyProtection="1">
      <alignment horizontal="center" vertical="center"/>
    </xf>
    <xf numFmtId="0" fontId="0" fillId="8" borderId="1" xfId="0" quotePrefix="1" applyNumberFormat="1" applyFill="1" applyBorder="1" applyAlignment="1" applyProtection="1">
      <alignment horizontal="center" vertical="center"/>
    </xf>
    <xf numFmtId="0" fontId="0" fillId="7" borderId="1" xfId="0" quotePrefix="1" applyFill="1" applyBorder="1" applyAlignment="1" applyProtection="1">
      <alignment horizontal="center" vertical="center"/>
    </xf>
    <xf numFmtId="0" fontId="0" fillId="0" borderId="28" xfId="0" applyFill="1" applyBorder="1" applyAlignment="1" applyProtection="1">
      <alignment horizontal="center" vertical="center"/>
    </xf>
    <xf numFmtId="0" fontId="0" fillId="2" borderId="28" xfId="0" applyFill="1" applyBorder="1" applyAlignment="1" applyProtection="1">
      <alignment horizontal="center" vertical="center"/>
    </xf>
    <xf numFmtId="0" fontId="0" fillId="5" borderId="28"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7" borderId="28" xfId="0" quotePrefix="1" applyNumberFormat="1" applyFill="1" applyBorder="1" applyAlignment="1" applyProtection="1">
      <alignment horizontal="center" vertical="center"/>
    </xf>
    <xf numFmtId="0" fontId="0" fillId="0" borderId="37" xfId="0" applyFill="1" applyBorder="1" applyAlignment="1" applyProtection="1">
      <alignment horizontal="center" vertical="center"/>
    </xf>
    <xf numFmtId="0" fontId="0" fillId="4" borderId="37"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5" borderId="37" xfId="0" applyFill="1" applyBorder="1" applyAlignment="1" applyProtection="1">
      <alignment horizontal="center" vertical="center"/>
    </xf>
    <xf numFmtId="0" fontId="0" fillId="6" borderId="37" xfId="0" applyFill="1" applyBorder="1" applyAlignment="1" applyProtection="1">
      <alignment horizontal="center" vertical="center"/>
    </xf>
    <xf numFmtId="0" fontId="0" fillId="7" borderId="28" xfId="0" quotePrefix="1" applyFill="1" applyBorder="1" applyAlignment="1" applyProtection="1">
      <alignment horizontal="center" vertical="center"/>
    </xf>
    <xf numFmtId="0" fontId="0" fillId="0" borderId="28" xfId="0" applyFill="1" applyBorder="1" applyAlignment="1" applyProtection="1">
      <alignment horizontal="center" vertical="center" wrapText="1"/>
    </xf>
    <xf numFmtId="0" fontId="0" fillId="8" borderId="1" xfId="0" applyFill="1" applyBorder="1" applyAlignment="1" applyProtection="1">
      <alignment horizontal="center" vertical="center"/>
    </xf>
    <xf numFmtId="16" fontId="0" fillId="8" borderId="1" xfId="0" quotePrefix="1" applyNumberFormat="1" applyFill="1" applyBorder="1" applyAlignment="1" applyProtection="1">
      <alignment horizontal="center" vertical="center"/>
    </xf>
    <xf numFmtId="0" fontId="0" fillId="8" borderId="28" xfId="0" quotePrefix="1" applyNumberFormat="1" applyFill="1" applyBorder="1" applyAlignment="1" applyProtection="1">
      <alignment horizontal="center" vertical="center"/>
    </xf>
    <xf numFmtId="0" fontId="0" fillId="8" borderId="1" xfId="0" quotePrefix="1" applyFill="1" applyBorder="1" applyAlignment="1" applyProtection="1">
      <alignment horizontal="center" vertical="center"/>
    </xf>
    <xf numFmtId="0" fontId="0" fillId="8" borderId="28" xfId="0" quotePrefix="1" applyFill="1" applyBorder="1" applyAlignment="1" applyProtection="1">
      <alignment horizontal="center" vertical="center"/>
    </xf>
    <xf numFmtId="0" fontId="10" fillId="0" borderId="0" xfId="0" applyFont="1" applyFill="1" applyProtection="1"/>
    <xf numFmtId="0" fontId="13" fillId="0" borderId="0" xfId="0" applyFont="1" applyFill="1" applyAlignment="1" applyProtection="1">
      <alignment horizontal="center"/>
    </xf>
    <xf numFmtId="14" fontId="14" fillId="0" borderId="23" xfId="0" applyNumberFormat="1"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4" fillId="0" borderId="27"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0" fillId="0" borderId="0" xfId="0" applyNumberFormat="1" applyFill="1" applyBorder="1" applyAlignment="1" applyProtection="1">
      <alignment horizontal="center" vertical="center"/>
    </xf>
    <xf numFmtId="0" fontId="0" fillId="0" borderId="0" xfId="0" quotePrefix="1" applyNumberFormat="1" applyFill="1" applyBorder="1" applyAlignment="1" applyProtection="1">
      <alignment horizontal="center" vertical="center"/>
    </xf>
    <xf numFmtId="165" fontId="0" fillId="0" borderId="0" xfId="0" applyNumberFormat="1" applyFill="1" applyBorder="1" applyAlignment="1" applyProtection="1">
      <alignment horizontal="center" vertical="center"/>
    </xf>
    <xf numFmtId="165" fontId="0" fillId="0" borderId="0" xfId="0" quotePrefix="1" applyNumberFormat="1" applyFill="1" applyBorder="1" applyAlignment="1" applyProtection="1">
      <alignment horizontal="center" vertical="center"/>
    </xf>
    <xf numFmtId="0" fontId="0" fillId="9" borderId="1" xfId="0" quotePrefix="1" applyNumberFormat="1" applyFill="1" applyBorder="1" applyAlignment="1" applyProtection="1">
      <alignment horizontal="center" vertical="center"/>
    </xf>
    <xf numFmtId="16" fontId="0" fillId="9" borderId="1" xfId="0" quotePrefix="1" applyNumberFormat="1" applyFill="1" applyBorder="1" applyAlignment="1" applyProtection="1">
      <alignment horizontal="center" vertical="center"/>
    </xf>
    <xf numFmtId="0" fontId="0" fillId="9" borderId="28" xfId="0" quotePrefix="1" applyNumberFormat="1" applyFill="1" applyBorder="1" applyAlignment="1" applyProtection="1">
      <alignment horizontal="center" vertical="center"/>
    </xf>
    <xf numFmtId="0" fontId="0" fillId="9" borderId="1" xfId="0" quotePrefix="1" applyFill="1" applyBorder="1" applyAlignment="1" applyProtection="1">
      <alignment horizontal="center" vertical="center"/>
    </xf>
    <xf numFmtId="0" fontId="0" fillId="9" borderId="28" xfId="0" quotePrefix="1" applyFill="1" applyBorder="1" applyAlignment="1" applyProtection="1">
      <alignment horizontal="center" vertical="center"/>
    </xf>
    <xf numFmtId="16" fontId="0" fillId="8" borderId="37" xfId="0" quotePrefix="1" applyNumberFormat="1" applyFill="1" applyBorder="1" applyAlignment="1" applyProtection="1">
      <alignment horizontal="center" vertical="center"/>
    </xf>
    <xf numFmtId="0" fontId="0" fillId="0" borderId="30" xfId="0" applyFill="1" applyBorder="1" applyAlignment="1" applyProtection="1">
      <alignment horizontal="center" vertical="center"/>
    </xf>
    <xf numFmtId="0" fontId="1" fillId="0" borderId="39" xfId="0" applyFont="1" applyFill="1" applyBorder="1" applyAlignment="1" applyProtection="1">
      <alignment horizontal="center" vertical="center"/>
    </xf>
    <xf numFmtId="0" fontId="1" fillId="0" borderId="39" xfId="0" applyFont="1" applyFill="1" applyBorder="1" applyAlignment="1" applyProtection="1">
      <alignment horizontal="left" vertical="center"/>
    </xf>
    <xf numFmtId="0" fontId="0" fillId="8" borderId="28" xfId="0" applyFill="1" applyBorder="1" applyAlignment="1" applyProtection="1">
      <alignment horizontal="center" vertical="center"/>
    </xf>
    <xf numFmtId="0" fontId="0" fillId="9" borderId="28" xfId="0" applyFill="1" applyBorder="1" applyAlignment="1" applyProtection="1">
      <alignment horizontal="center" vertical="center"/>
    </xf>
    <xf numFmtId="0" fontId="0" fillId="4" borderId="28" xfId="0" applyFill="1" applyBorder="1" applyAlignment="1" applyProtection="1">
      <alignment horizontal="center" vertical="center"/>
    </xf>
    <xf numFmtId="0" fontId="0" fillId="7" borderId="28"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7" borderId="43"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7" borderId="48" xfId="0" applyFill="1" applyBorder="1" applyAlignment="1" applyProtection="1">
      <alignment horizontal="center" vertical="center"/>
    </xf>
    <xf numFmtId="0" fontId="0" fillId="9" borderId="48" xfId="0" quotePrefix="1" applyNumberFormat="1" applyFill="1" applyBorder="1" applyAlignment="1" applyProtection="1">
      <alignment horizontal="center" vertical="center"/>
    </xf>
    <xf numFmtId="0" fontId="0" fillId="9" borderId="48" xfId="0" applyFill="1" applyBorder="1" applyAlignment="1" applyProtection="1">
      <alignment horizontal="center" vertical="center"/>
    </xf>
    <xf numFmtId="16" fontId="0" fillId="9" borderId="48" xfId="0" quotePrefix="1" applyNumberFormat="1" applyFill="1" applyBorder="1" applyAlignment="1" applyProtection="1">
      <alignment horizontal="center" vertical="center"/>
    </xf>
    <xf numFmtId="0" fontId="0" fillId="9" borderId="45" xfId="0" quotePrefix="1" applyNumberFormat="1" applyFill="1" applyBorder="1" applyAlignment="1" applyProtection="1">
      <alignment horizontal="center" vertical="center"/>
    </xf>
    <xf numFmtId="0" fontId="0" fillId="9" borderId="48" xfId="0" quotePrefix="1" applyFill="1" applyBorder="1" applyAlignment="1" applyProtection="1">
      <alignment horizontal="center" vertical="center"/>
    </xf>
    <xf numFmtId="0" fontId="0" fillId="9" borderId="45" xfId="0" quotePrefix="1"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55" xfId="0" applyFill="1" applyBorder="1" applyProtection="1"/>
    <xf numFmtId="0" fontId="0" fillId="0" borderId="56" xfId="0" applyFill="1" applyBorder="1" applyProtection="1"/>
    <xf numFmtId="0" fontId="0" fillId="0" borderId="57" xfId="0" applyFill="1" applyBorder="1" applyAlignment="1" applyProtection="1">
      <alignment horizontal="center" vertical="center"/>
    </xf>
    <xf numFmtId="0" fontId="1" fillId="0" borderId="58"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0" fillId="0" borderId="26"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0" fillId="0" borderId="16" xfId="0" applyFill="1" applyBorder="1" applyAlignment="1" applyProtection="1"/>
    <xf numFmtId="0" fontId="0" fillId="0" borderId="10" xfId="0" applyFill="1" applyBorder="1" applyAlignment="1" applyProtection="1"/>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10" xfId="0" applyFill="1" applyBorder="1" applyProtection="1"/>
    <xf numFmtId="167" fontId="17" fillId="0" borderId="10" xfId="0" applyNumberFormat="1" applyFont="1" applyFill="1" applyBorder="1" applyAlignment="1" applyProtection="1">
      <alignment horizontal="center" vertical="center"/>
    </xf>
    <xf numFmtId="0" fontId="19" fillId="0" borderId="0" xfId="0" applyFont="1" applyFill="1" applyBorder="1" applyProtection="1"/>
    <xf numFmtId="0" fontId="20" fillId="0" borderId="0" xfId="0" applyFont="1" applyFill="1" applyBorder="1" applyProtection="1"/>
    <xf numFmtId="0" fontId="0" fillId="0" borderId="0" xfId="0" applyFont="1" applyFill="1" applyBorder="1" applyProtection="1"/>
    <xf numFmtId="2" fontId="0" fillId="0" borderId="0" xfId="0" applyNumberFormat="1" applyFont="1" applyFill="1" applyBorder="1" applyAlignment="1" applyProtection="1">
      <alignment horizontal="center"/>
    </xf>
    <xf numFmtId="165" fontId="0" fillId="0" borderId="0" xfId="0" applyNumberFormat="1" applyFont="1" applyFill="1" applyBorder="1" applyAlignment="1" applyProtection="1">
      <alignment horizontal="center"/>
    </xf>
    <xf numFmtId="0" fontId="21" fillId="0" borderId="9" xfId="0" applyFont="1" applyFill="1" applyBorder="1" applyAlignment="1" applyProtection="1">
      <alignment horizontal="left" vertical="center"/>
    </xf>
    <xf numFmtId="0" fontId="13" fillId="0" borderId="10" xfId="0" applyFont="1" applyFill="1" applyBorder="1" applyAlignment="1" applyProtection="1">
      <alignment horizontal="left"/>
    </xf>
    <xf numFmtId="0" fontId="13" fillId="0" borderId="10" xfId="0" applyFont="1" applyFill="1" applyBorder="1" applyProtection="1"/>
    <xf numFmtId="0" fontId="21" fillId="0" borderId="10"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0" fontId="21" fillId="0" borderId="22" xfId="0" applyFont="1" applyFill="1" applyBorder="1" applyAlignment="1" applyProtection="1">
      <alignment horizontal="left" vertical="center"/>
    </xf>
    <xf numFmtId="0" fontId="21" fillId="0" borderId="24" xfId="0" applyFont="1" applyFill="1" applyBorder="1" applyAlignment="1" applyProtection="1">
      <alignment horizontal="left" vertical="center"/>
    </xf>
    <xf numFmtId="0" fontId="21" fillId="0" borderId="25" xfId="0" applyFont="1" applyFill="1" applyBorder="1" applyAlignment="1" applyProtection="1">
      <alignment horizontal="left" vertical="center"/>
    </xf>
    <xf numFmtId="0" fontId="22" fillId="0" borderId="9" xfId="0" applyFont="1" applyFill="1" applyBorder="1" applyAlignment="1" applyProtection="1">
      <alignment horizontal="left" vertical="center"/>
    </xf>
    <xf numFmtId="0" fontId="22" fillId="0" borderId="10" xfId="0" applyFont="1" applyFill="1" applyBorder="1" applyAlignment="1" applyProtection="1">
      <alignment horizontal="left" vertical="center"/>
    </xf>
    <xf numFmtId="0" fontId="1" fillId="0" borderId="10" xfId="0" applyFont="1" applyFill="1" applyBorder="1" applyAlignment="1" applyProtection="1"/>
    <xf numFmtId="0" fontId="22" fillId="0" borderId="0" xfId="0" applyFont="1" applyFill="1" applyBorder="1" applyAlignment="1" applyProtection="1">
      <alignment horizontal="left" vertical="center"/>
    </xf>
    <xf numFmtId="0" fontId="1" fillId="0" borderId="11" xfId="0" applyFont="1" applyFill="1" applyBorder="1" applyProtection="1"/>
    <xf numFmtId="0" fontId="22" fillId="0" borderId="9" xfId="0" applyFont="1" applyFill="1" applyBorder="1" applyAlignment="1" applyProtection="1">
      <alignment vertical="center"/>
    </xf>
    <xf numFmtId="0" fontId="1" fillId="0" borderId="10" xfId="0" applyFont="1" applyFill="1" applyBorder="1" applyProtection="1"/>
    <xf numFmtId="0" fontId="0" fillId="0" borderId="16" xfId="0" applyFill="1" applyBorder="1" applyProtection="1"/>
    <xf numFmtId="0" fontId="1" fillId="0" borderId="5" xfId="0" applyFont="1" applyFill="1" applyBorder="1" applyAlignment="1" applyProtection="1">
      <alignment horizontal="center" vertical="center"/>
    </xf>
    <xf numFmtId="174" fontId="1" fillId="0" borderId="11" xfId="0" applyNumberFormat="1" applyFont="1" applyFill="1" applyBorder="1" applyAlignment="1" applyProtection="1">
      <alignment horizontal="center" vertical="top"/>
    </xf>
    <xf numFmtId="0" fontId="1" fillId="0" borderId="10" xfId="0" applyFont="1" applyFill="1" applyBorder="1" applyAlignment="1" applyProtection="1">
      <alignment horizontal="left"/>
    </xf>
    <xf numFmtId="0" fontId="1" fillId="0" borderId="19" xfId="0" applyFont="1" applyFill="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22" fillId="0" borderId="0" xfId="0" applyFont="1" applyFill="1" applyAlignment="1" applyProtection="1">
      <alignment vertical="center"/>
    </xf>
    <xf numFmtId="0" fontId="0" fillId="0" borderId="0" xfId="0" applyFill="1" applyBorder="1" applyAlignment="1" applyProtection="1"/>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9" fillId="0" borderId="0" xfId="0" quotePrefix="1" applyFont="1" applyFill="1" applyBorder="1" applyAlignment="1" applyProtection="1">
      <alignment horizontal="left" vertical="top"/>
    </xf>
    <xf numFmtId="0" fontId="0" fillId="0" borderId="0" xfId="0" applyFill="1" applyAlignment="1" applyProtection="1"/>
    <xf numFmtId="0" fontId="0" fillId="10" borderId="0" xfId="0" applyFill="1" applyProtection="1"/>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8" xfId="0" applyFill="1" applyBorder="1" applyAlignment="1" applyProtection="1">
      <alignment horizontal="center" wrapText="1"/>
    </xf>
    <xf numFmtId="0" fontId="0" fillId="0" borderId="26" xfId="0"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16" fontId="0" fillId="0" borderId="1" xfId="0" quotePrefix="1" applyNumberFormat="1" applyFill="1" applyBorder="1" applyAlignment="1" applyProtection="1">
      <alignment horizontal="center" vertical="center" wrapText="1"/>
    </xf>
    <xf numFmtId="0" fontId="0" fillId="0" borderId="28" xfId="0" applyFill="1" applyBorder="1" applyAlignment="1" applyProtection="1">
      <alignment horizontal="center"/>
    </xf>
    <xf numFmtId="0" fontId="0" fillId="0" borderId="28" xfId="0" quotePrefix="1" applyNumberFormat="1" applyFill="1" applyBorder="1" applyAlignment="1" applyProtection="1">
      <alignment horizontal="center"/>
    </xf>
    <xf numFmtId="16" fontId="0" fillId="0" borderId="28" xfId="0" quotePrefix="1" applyNumberFormat="1" applyFill="1" applyBorder="1" applyAlignment="1" applyProtection="1">
      <alignment horizontal="center"/>
    </xf>
    <xf numFmtId="0" fontId="0" fillId="0" borderId="29" xfId="0" applyFill="1" applyBorder="1" applyAlignment="1" applyProtection="1">
      <alignment horizontal="center"/>
    </xf>
    <xf numFmtId="0" fontId="0" fillId="0" borderId="29" xfId="0" quotePrefix="1" applyNumberFormat="1" applyFill="1" applyBorder="1" applyAlignment="1" applyProtection="1">
      <alignment horizontal="center"/>
    </xf>
    <xf numFmtId="0" fontId="0" fillId="0" borderId="29" xfId="0" quotePrefix="1" applyFill="1" applyBorder="1" applyAlignment="1" applyProtection="1">
      <alignment horizontal="center"/>
    </xf>
    <xf numFmtId="16" fontId="0" fillId="0" borderId="29" xfId="0" quotePrefix="1" applyNumberFormat="1" applyFill="1" applyBorder="1" applyAlignment="1" applyProtection="1">
      <alignment horizontal="center"/>
    </xf>
    <xf numFmtId="0" fontId="0" fillId="0" borderId="26" xfId="0" applyFill="1" applyBorder="1" applyAlignment="1" applyProtection="1">
      <alignment horizontal="center"/>
    </xf>
    <xf numFmtId="0" fontId="0" fillId="0" borderId="26" xfId="0" quotePrefix="1" applyNumberFormat="1" applyFill="1" applyBorder="1" applyAlignment="1" applyProtection="1">
      <alignment horizontal="center"/>
    </xf>
    <xf numFmtId="0" fontId="0" fillId="0" borderId="26" xfId="0" quotePrefix="1" applyFill="1" applyBorder="1" applyAlignment="1" applyProtection="1">
      <alignment horizontal="center"/>
    </xf>
    <xf numFmtId="0" fontId="0" fillId="0" borderId="1" xfId="0" applyNumberFormat="1" applyFill="1" applyBorder="1" applyAlignment="1" applyProtection="1">
      <alignment horizontal="center" vertical="center"/>
    </xf>
    <xf numFmtId="0" fontId="0" fillId="0" borderId="1" xfId="0" quotePrefix="1" applyNumberFormat="1" applyFill="1" applyBorder="1" applyAlignment="1" applyProtection="1">
      <alignment horizontal="center" vertical="center"/>
    </xf>
    <xf numFmtId="165" fontId="0" fillId="0" borderId="1" xfId="0" applyNumberFormat="1" applyFill="1" applyBorder="1" applyAlignment="1" applyProtection="1">
      <alignment horizontal="center" vertical="center"/>
    </xf>
    <xf numFmtId="165" fontId="0" fillId="0" borderId="1" xfId="0" quotePrefix="1" applyNumberFormat="1"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1" xfId="0" applyFill="1" applyBorder="1" applyAlignment="1" applyProtection="1">
      <alignment horizontal="center"/>
    </xf>
    <xf numFmtId="165" fontId="6" fillId="0" borderId="19" xfId="0" applyNumberFormat="1" applyFont="1" applyFill="1" applyBorder="1" applyAlignment="1" applyProtection="1">
      <alignment horizontal="center" vertical="center"/>
    </xf>
    <xf numFmtId="174" fontId="23" fillId="0" borderId="5" xfId="0" applyNumberFormat="1" applyFont="1" applyFill="1" applyBorder="1" applyAlignment="1" applyProtection="1">
      <alignment horizontal="center" vertical="center"/>
    </xf>
    <xf numFmtId="0" fontId="6" fillId="0" borderId="0" xfId="0" applyFont="1" applyFill="1" applyAlignment="1" applyProtection="1">
      <alignment horizontal="center" vertical="center"/>
    </xf>
    <xf numFmtId="0" fontId="6" fillId="0" borderId="5"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xf>
    <xf numFmtId="0" fontId="6" fillId="0" borderId="43" xfId="0" applyNumberFormat="1" applyFont="1" applyFill="1" applyBorder="1" applyAlignment="1" applyProtection="1">
      <alignment horizontal="center" vertical="center"/>
    </xf>
    <xf numFmtId="0" fontId="0" fillId="3" borderId="0" xfId="0" applyFill="1" applyBorder="1" applyAlignment="1" applyProtection="1"/>
    <xf numFmtId="0" fontId="0" fillId="3" borderId="0" xfId="0" applyFill="1" applyBorder="1" applyAlignment="1"/>
    <xf numFmtId="0" fontId="0" fillId="3" borderId="59" xfId="0" applyFill="1" applyBorder="1" applyProtection="1"/>
    <xf numFmtId="0" fontId="0" fillId="3" borderId="60" xfId="0" applyFill="1" applyBorder="1" applyAlignment="1" applyProtection="1">
      <alignment vertical="center"/>
    </xf>
    <xf numFmtId="0" fontId="0" fillId="3" borderId="55" xfId="0" applyFill="1" applyBorder="1" applyProtection="1"/>
    <xf numFmtId="0" fontId="0" fillId="3" borderId="62" xfId="0" applyFill="1" applyBorder="1" applyProtection="1"/>
    <xf numFmtId="0" fontId="0" fillId="3" borderId="61" xfId="0" applyFill="1" applyBorder="1" applyAlignment="1" applyProtection="1">
      <alignment horizontal="center" vertical="center"/>
    </xf>
    <xf numFmtId="0" fontId="0" fillId="3" borderId="61" xfId="0" applyFill="1" applyBorder="1" applyProtection="1"/>
    <xf numFmtId="0" fontId="9" fillId="3" borderId="61" xfId="0" applyFont="1" applyFill="1" applyBorder="1" applyAlignment="1" applyProtection="1"/>
    <xf numFmtId="0" fontId="0" fillId="3" borderId="61" xfId="0" applyFill="1" applyBorder="1" applyAlignment="1" applyProtection="1"/>
    <xf numFmtId="0" fontId="0" fillId="3" borderId="63" xfId="0" applyFill="1" applyBorder="1" applyAlignment="1" applyProtection="1"/>
    <xf numFmtId="0" fontId="0" fillId="3" borderId="64" xfId="0" applyFill="1" applyBorder="1" applyAlignment="1" applyProtection="1"/>
    <xf numFmtId="0" fontId="0" fillId="3" borderId="56" xfId="0" applyFill="1" applyBorder="1" applyProtection="1"/>
    <xf numFmtId="168" fontId="7" fillId="0" borderId="0" xfId="0" applyNumberFormat="1" applyFont="1" applyFill="1" applyBorder="1" applyAlignment="1" applyProtection="1">
      <alignment horizontal="center" vertical="center"/>
    </xf>
    <xf numFmtId="170" fontId="9" fillId="0" borderId="47" xfId="0" applyNumberFormat="1" applyFont="1" applyFill="1" applyBorder="1" applyAlignment="1" applyProtection="1">
      <alignment horizontal="center" vertical="center"/>
    </xf>
    <xf numFmtId="0" fontId="9" fillId="0" borderId="66" xfId="0" applyFont="1" applyFill="1" applyBorder="1" applyAlignment="1" applyProtection="1">
      <alignment horizontal="left" vertical="center"/>
    </xf>
    <xf numFmtId="177" fontId="9" fillId="0" borderId="49" xfId="0" applyNumberFormat="1" applyFont="1" applyFill="1" applyBorder="1" applyAlignment="1" applyProtection="1">
      <alignment horizontal="center" vertical="center"/>
    </xf>
    <xf numFmtId="176" fontId="9" fillId="0" borderId="50" xfId="0" applyNumberFormat="1" applyFont="1" applyFill="1" applyBorder="1" applyAlignment="1" applyProtection="1">
      <alignment horizontal="center" vertical="center"/>
    </xf>
    <xf numFmtId="175" fontId="9" fillId="0" borderId="50" xfId="0" applyNumberFormat="1" applyFont="1" applyFill="1" applyBorder="1" applyAlignment="1" applyProtection="1">
      <alignment horizontal="center" vertical="center"/>
    </xf>
    <xf numFmtId="0" fontId="9" fillId="0" borderId="67" xfId="0" applyFont="1" applyFill="1" applyBorder="1" applyAlignment="1" applyProtection="1">
      <alignment horizontal="right" vertical="center"/>
    </xf>
    <xf numFmtId="0" fontId="9" fillId="0" borderId="69" xfId="0" applyFont="1" applyFill="1" applyBorder="1" applyAlignment="1" applyProtection="1">
      <alignment horizontal="left" vertical="center"/>
    </xf>
    <xf numFmtId="0" fontId="0" fillId="0"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7" fillId="0" borderId="71" xfId="0" applyFont="1" applyFill="1" applyBorder="1" applyAlignment="1" applyProtection="1">
      <alignment horizontal="left" vertical="center"/>
    </xf>
    <xf numFmtId="0" fontId="6" fillId="0" borderId="72" xfId="0" applyNumberFormat="1" applyFont="1" applyFill="1" applyBorder="1" applyAlignment="1" applyProtection="1">
      <alignment horizontal="center" vertical="center"/>
    </xf>
    <xf numFmtId="0" fontId="0" fillId="0" borderId="60" xfId="0" applyFill="1" applyBorder="1" applyProtection="1"/>
    <xf numFmtId="0" fontId="7" fillId="0" borderId="71"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6" fillId="0" borderId="71" xfId="0" applyNumberFormat="1" applyFont="1" applyFill="1" applyBorder="1" applyAlignment="1" applyProtection="1">
      <alignment horizontal="center" vertical="center"/>
    </xf>
    <xf numFmtId="0" fontId="0" fillId="0" borderId="41" xfId="0" applyFill="1" applyBorder="1" applyAlignment="1" applyProtection="1">
      <alignment horizontal="center"/>
    </xf>
    <xf numFmtId="0" fontId="0" fillId="0" borderId="65" xfId="0" applyFill="1" applyBorder="1" applyProtection="1"/>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74" xfId="0" applyFont="1" applyFill="1" applyBorder="1" applyAlignment="1" applyProtection="1">
      <alignment horizontal="center" vertical="center"/>
    </xf>
    <xf numFmtId="0" fontId="0" fillId="10" borderId="59" xfId="0" applyFill="1" applyBorder="1" applyProtection="1"/>
    <xf numFmtId="0" fontId="0" fillId="10" borderId="60" xfId="0" applyFill="1" applyBorder="1" applyProtection="1"/>
    <xf numFmtId="0" fontId="0" fillId="10" borderId="55" xfId="0" applyFill="1" applyBorder="1" applyProtection="1"/>
    <xf numFmtId="0" fontId="1" fillId="0" borderId="44" xfId="0" applyFont="1" applyFill="1" applyBorder="1" applyAlignment="1" applyProtection="1">
      <alignment horizontal="center"/>
    </xf>
    <xf numFmtId="0" fontId="0" fillId="0" borderId="48" xfId="0" applyFill="1" applyBorder="1" applyProtection="1"/>
    <xf numFmtId="0" fontId="0" fillId="0" borderId="47" xfId="0" applyFill="1" applyBorder="1" applyProtection="1"/>
    <xf numFmtId="0" fontId="1" fillId="0" borderId="48" xfId="0" applyFont="1" applyFill="1" applyBorder="1" applyAlignment="1" applyProtection="1">
      <alignment horizontal="center" vertical="center"/>
    </xf>
    <xf numFmtId="0" fontId="6" fillId="0" borderId="48" xfId="0" applyFont="1" applyFill="1" applyBorder="1" applyAlignment="1" applyProtection="1">
      <alignment horizontal="center"/>
    </xf>
    <xf numFmtId="0" fontId="6" fillId="0" borderId="47" xfId="0" applyFont="1" applyFill="1" applyBorder="1" applyAlignment="1" applyProtection="1">
      <alignment horizontal="center"/>
    </xf>
    <xf numFmtId="0" fontId="0" fillId="0" borderId="47" xfId="0" applyFill="1" applyBorder="1" applyAlignment="1" applyProtection="1">
      <alignment horizontal="center"/>
    </xf>
    <xf numFmtId="0" fontId="1" fillId="0" borderId="47" xfId="0" applyFont="1" applyFill="1" applyBorder="1" applyAlignment="1" applyProtection="1">
      <alignment horizontal="center" vertical="center"/>
    </xf>
    <xf numFmtId="0" fontId="6" fillId="0" borderId="47" xfId="0" applyFont="1" applyFill="1" applyBorder="1" applyAlignment="1" applyProtection="1">
      <alignment horizontal="center" vertical="center"/>
    </xf>
    <xf numFmtId="0" fontId="6" fillId="0" borderId="75" xfId="0" applyFont="1" applyFill="1" applyBorder="1" applyAlignment="1" applyProtection="1">
      <alignment horizontal="center" vertical="center"/>
    </xf>
    <xf numFmtId="0" fontId="6" fillId="0" borderId="47" xfId="0" applyFont="1" applyFill="1" applyBorder="1" applyProtection="1"/>
    <xf numFmtId="0" fontId="1" fillId="0" borderId="47" xfId="0" applyFont="1" applyFill="1" applyBorder="1" applyAlignment="1" applyProtection="1">
      <alignment horizontal="center"/>
    </xf>
    <xf numFmtId="0" fontId="0" fillId="10" borderId="62" xfId="0" applyFill="1" applyBorder="1" applyProtection="1"/>
    <xf numFmtId="0" fontId="0" fillId="10" borderId="75" xfId="0" applyFill="1" applyBorder="1" applyAlignment="1" applyProtection="1">
      <alignment horizontal="center"/>
    </xf>
    <xf numFmtId="0" fontId="0" fillId="10" borderId="61" xfId="0" applyFill="1" applyBorder="1" applyProtection="1"/>
    <xf numFmtId="0" fontId="0" fillId="10" borderId="61" xfId="0" applyFill="1" applyBorder="1" applyAlignment="1" applyProtection="1">
      <alignment vertical="center"/>
    </xf>
    <xf numFmtId="0" fontId="0" fillId="10" borderId="62" xfId="0" applyFill="1" applyBorder="1" applyAlignment="1" applyProtection="1">
      <alignment vertical="center"/>
    </xf>
    <xf numFmtId="0" fontId="0" fillId="10" borderId="63" xfId="0" applyFill="1" applyBorder="1" applyProtection="1"/>
    <xf numFmtId="0" fontId="9" fillId="10" borderId="64" xfId="0" applyFont="1" applyFill="1" applyBorder="1" applyAlignment="1" applyProtection="1">
      <alignment horizontal="left" vertical="top"/>
    </xf>
    <xf numFmtId="0" fontId="9" fillId="10" borderId="56" xfId="0" applyFont="1" applyFill="1" applyBorder="1" applyAlignment="1" applyProtection="1"/>
    <xf numFmtId="0" fontId="4" fillId="0" borderId="16" xfId="0" applyFont="1" applyFill="1" applyBorder="1" applyAlignment="1" applyProtection="1">
      <alignment vertical="center"/>
    </xf>
    <xf numFmtId="174" fontId="0" fillId="0" borderId="76" xfId="0" applyNumberFormat="1" applyFill="1" applyBorder="1" applyAlignment="1" applyProtection="1">
      <alignment horizontal="left" vertical="center"/>
    </xf>
    <xf numFmtId="0" fontId="0" fillId="0" borderId="68" xfId="0" applyFill="1" applyBorder="1" applyProtection="1"/>
    <xf numFmtId="0" fontId="0" fillId="0" borderId="0" xfId="0" applyFill="1" applyBorder="1" applyAlignment="1" applyProtection="1">
      <alignment horizontal="center" vertical="center"/>
    </xf>
    <xf numFmtId="0" fontId="0" fillId="0" borderId="0" xfId="0" applyBorder="1" applyAlignment="1">
      <alignment horizontal="center" vertical="center"/>
    </xf>
    <xf numFmtId="0" fontId="18" fillId="0" borderId="52" xfId="0" applyFont="1" applyFill="1" applyBorder="1" applyAlignment="1" applyProtection="1">
      <alignment horizontal="center" vertical="center"/>
    </xf>
    <xf numFmtId="0" fontId="18" fillId="0" borderId="53" xfId="0" applyFont="1" applyBorder="1" applyAlignment="1" applyProtection="1">
      <alignment horizontal="center"/>
    </xf>
    <xf numFmtId="0" fontId="18" fillId="0" borderId="54" xfId="0" applyFont="1" applyBorder="1" applyAlignment="1" applyProtection="1">
      <alignment horizontal="center"/>
    </xf>
    <xf numFmtId="0" fontId="6" fillId="0" borderId="17" xfId="0" applyFont="1" applyFill="1" applyBorder="1" applyAlignment="1" applyProtection="1">
      <alignment horizontal="center" vertical="center"/>
    </xf>
    <xf numFmtId="0" fontId="0" fillId="0" borderId="0" xfId="0" applyBorder="1" applyAlignment="1" applyProtection="1"/>
    <xf numFmtId="0" fontId="0" fillId="0" borderId="38" xfId="0" applyBorder="1" applyAlignment="1" applyProtection="1"/>
    <xf numFmtId="0" fontId="0" fillId="0" borderId="70"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6" xfId="0" applyFill="1" applyBorder="1" applyAlignment="1" applyProtection="1">
      <alignment horizontal="center" vertical="center"/>
    </xf>
    <xf numFmtId="0" fontId="26" fillId="3" borderId="6" xfId="0" applyFont="1" applyFill="1" applyBorder="1" applyAlignment="1" applyProtection="1">
      <alignment vertical="top" wrapText="1"/>
    </xf>
    <xf numFmtId="0" fontId="9" fillId="0" borderId="8" xfId="0" applyFont="1" applyFill="1" applyBorder="1" applyAlignment="1" applyProtection="1">
      <alignment horizontal="left" vertical="top" wrapText="1"/>
    </xf>
    <xf numFmtId="0" fontId="9" fillId="0" borderId="0" xfId="0" applyFont="1" applyFill="1" applyAlignment="1" applyProtection="1">
      <alignment wrapText="1"/>
    </xf>
    <xf numFmtId="0" fontId="9" fillId="0" borderId="13" xfId="0" applyFont="1" applyFill="1" applyBorder="1" applyAlignment="1" applyProtection="1">
      <alignment wrapText="1"/>
    </xf>
    <xf numFmtId="0" fontId="9" fillId="0" borderId="14" xfId="0" quotePrefix="1" applyFont="1" applyFill="1" applyBorder="1" applyAlignment="1" applyProtection="1">
      <alignment horizontal="left" vertical="top" wrapText="1"/>
    </xf>
    <xf numFmtId="0" fontId="9" fillId="0" borderId="6" xfId="0" applyFont="1" applyFill="1" applyBorder="1" applyAlignment="1" applyProtection="1">
      <alignment wrapText="1"/>
    </xf>
    <xf numFmtId="0" fontId="9" fillId="0" borderId="15" xfId="0" applyFont="1" applyFill="1" applyBorder="1" applyAlignment="1" applyProtection="1">
      <alignment wrapText="1"/>
    </xf>
    <xf numFmtId="0" fontId="27" fillId="3" borderId="12" xfId="0" quotePrefix="1" applyFont="1" applyFill="1" applyBorder="1" applyAlignment="1" applyProtection="1">
      <alignment horizontal="left" vertical="top" wrapText="1"/>
    </xf>
    <xf numFmtId="0" fontId="27" fillId="3" borderId="12" xfId="0" applyFont="1" applyFill="1" applyBorder="1" applyAlignment="1" applyProtection="1">
      <alignment wrapText="1"/>
    </xf>
    <xf numFmtId="0" fontId="9" fillId="3" borderId="0" xfId="0" quotePrefix="1" applyFont="1" applyFill="1" applyBorder="1" applyAlignment="1" applyProtection="1">
      <alignment horizontal="left" vertical="top" wrapText="1"/>
    </xf>
    <xf numFmtId="0" fontId="9" fillId="3" borderId="0" xfId="0" applyFont="1" applyFill="1" applyBorder="1" applyAlignment="1" applyProtection="1">
      <alignment wrapText="1"/>
    </xf>
    <xf numFmtId="0" fontId="0" fillId="0" borderId="0" xfId="0" applyFill="1" applyBorder="1" applyAlignment="1" applyProtection="1">
      <alignment vertical="center"/>
    </xf>
    <xf numFmtId="0" fontId="0" fillId="0" borderId="0" xfId="0" applyFill="1" applyBorder="1" applyAlignment="1" applyProtection="1">
      <alignment horizontal="center" vertical="center" wrapText="1"/>
    </xf>
    <xf numFmtId="0" fontId="0" fillId="3" borderId="61" xfId="0" applyFill="1" applyBorder="1" applyAlignment="1" applyProtection="1">
      <alignment horizontal="center" vertical="center"/>
    </xf>
    <xf numFmtId="0" fontId="0" fillId="3" borderId="61" xfId="0" applyFill="1" applyBorder="1" applyAlignment="1" applyProtection="1"/>
    <xf numFmtId="0" fontId="24" fillId="0" borderId="40" xfId="0" applyFont="1" applyFill="1" applyBorder="1" applyAlignment="1" applyProtection="1">
      <alignment horizontal="right" vertical="center"/>
    </xf>
    <xf numFmtId="0" fontId="24" fillId="0" borderId="41" xfId="0" applyFont="1" applyBorder="1" applyAlignment="1" applyProtection="1">
      <alignment horizontal="right"/>
    </xf>
    <xf numFmtId="0" fontId="24" fillId="0" borderId="42" xfId="0" applyFont="1" applyBorder="1" applyAlignment="1" applyProtection="1">
      <alignment horizontal="right"/>
    </xf>
    <xf numFmtId="0" fontId="0" fillId="0" borderId="40" xfId="0" applyFill="1" applyBorder="1" applyAlignment="1" applyProtection="1">
      <alignment horizontal="center" vertical="center"/>
    </xf>
    <xf numFmtId="0" fontId="0" fillId="0" borderId="41" xfId="0" applyBorder="1" applyAlignment="1" applyProtection="1">
      <alignment horizontal="center"/>
    </xf>
    <xf numFmtId="0" fontId="0" fillId="0" borderId="65" xfId="0" applyBorder="1" applyAlignment="1" applyProtection="1">
      <alignment horizontal="center"/>
    </xf>
    <xf numFmtId="0" fontId="0" fillId="0" borderId="0" xfId="0" applyFont="1" applyFill="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0" fontId="15" fillId="0" borderId="12" xfId="0" applyFont="1" applyFill="1" applyBorder="1" applyAlignment="1" applyProtection="1">
      <alignment horizontal="left" vertical="center"/>
      <protection locked="0"/>
    </xf>
    <xf numFmtId="0" fontId="16" fillId="0" borderId="12" xfId="0" applyFont="1" applyFill="1" applyBorder="1" applyAlignment="1" applyProtection="1">
      <protection locked="0"/>
    </xf>
    <xf numFmtId="0" fontId="16" fillId="0" borderId="11" xfId="0" applyFont="1" applyFill="1" applyBorder="1" applyAlignment="1" applyProtection="1">
      <protection locked="0"/>
    </xf>
    <xf numFmtId="0" fontId="0" fillId="0" borderId="2" xfId="0" applyFont="1" applyFill="1" applyBorder="1" applyAlignment="1" applyProtection="1">
      <alignment horizontal="center" vertical="center"/>
    </xf>
    <xf numFmtId="164" fontId="21" fillId="0" borderId="9" xfId="0" applyNumberFormat="1" applyFont="1" applyFill="1" applyBorder="1" applyAlignment="1" applyProtection="1">
      <alignment horizontal="left" vertical="center"/>
    </xf>
    <xf numFmtId="0" fontId="0" fillId="0" borderId="10" xfId="0" applyBorder="1" applyAlignment="1">
      <alignment horizontal="left" vertical="center"/>
    </xf>
    <xf numFmtId="165" fontId="0"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wrapText="1"/>
    </xf>
    <xf numFmtId="0" fontId="9" fillId="0" borderId="7" xfId="0" applyFont="1" applyFill="1" applyBorder="1" applyAlignment="1" applyProtection="1">
      <alignment horizontal="left" vertical="top"/>
    </xf>
    <xf numFmtId="0" fontId="9" fillId="0" borderId="12" xfId="0" applyFont="1" applyFill="1" applyBorder="1" applyAlignment="1" applyProtection="1"/>
    <xf numFmtId="0" fontId="9" fillId="0" borderId="11" xfId="0" applyFont="1" applyFill="1" applyBorder="1" applyAlignment="1" applyProtection="1"/>
    <xf numFmtId="0" fontId="0" fillId="0" borderId="3" xfId="0" applyBorder="1" applyAlignment="1">
      <alignment horizontal="center" vertical="center"/>
    </xf>
    <xf numFmtId="0" fontId="0" fillId="0" borderId="4" xfId="0" applyBorder="1" applyAlignment="1">
      <alignment horizontal="center" vertical="center"/>
    </xf>
    <xf numFmtId="0" fontId="0" fillId="0" borderId="28" xfId="0" applyFont="1" applyFill="1" applyBorder="1" applyAlignment="1" applyProtection="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28" xfId="0" applyFont="1" applyFill="1" applyBorder="1" applyAlignment="1" applyProtection="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31" xfId="0" applyFill="1" applyBorder="1" applyAlignment="1" applyProtection="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4"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1" xfId="0" applyFill="1" applyBorder="1" applyAlignment="1" applyProtection="1">
      <alignment horizontal="center"/>
    </xf>
    <xf numFmtId="0" fontId="0" fillId="0" borderId="0" xfId="0" applyBorder="1" applyAlignment="1" applyProtection="1">
      <alignment horizontal="center" vertical="center"/>
    </xf>
    <xf numFmtId="0" fontId="0" fillId="0" borderId="1" xfId="0" applyFill="1" applyBorder="1" applyAlignment="1" applyProtection="1">
      <alignment horizontal="center" vertical="center" wrapText="1"/>
    </xf>
    <xf numFmtId="0" fontId="9" fillId="0" borderId="32" xfId="0" applyFont="1" applyFill="1" applyBorder="1" applyAlignment="1" applyProtection="1">
      <alignment horizontal="left" vertical="center" wrapText="1"/>
    </xf>
    <xf numFmtId="0" fontId="9" fillId="0" borderId="35" xfId="0" applyFont="1" applyFill="1" applyBorder="1" applyAlignment="1" applyProtection="1">
      <alignment horizontal="left" vertical="center" wrapText="1"/>
    </xf>
    <xf numFmtId="0" fontId="9" fillId="0" borderId="33" xfId="0" applyFont="1" applyFill="1" applyBorder="1" applyAlignment="1" applyProtection="1">
      <alignment horizontal="left" vertical="center" wrapText="1"/>
    </xf>
    <xf numFmtId="0" fontId="0" fillId="0" borderId="31" xfId="0" applyFill="1" applyBorder="1" applyAlignment="1" applyProtection="1">
      <alignment horizontal="center" vertical="center"/>
    </xf>
    <xf numFmtId="0" fontId="0" fillId="0" borderId="34" xfId="0" applyFill="1" applyBorder="1" applyAlignment="1" applyProtection="1">
      <alignment vertical="center"/>
    </xf>
    <xf numFmtId="0" fontId="0" fillId="0" borderId="36" xfId="0" applyFill="1" applyBorder="1" applyAlignment="1" applyProtection="1">
      <alignment vertical="center"/>
    </xf>
    <xf numFmtId="0" fontId="0" fillId="0" borderId="32" xfId="0" applyFill="1" applyBorder="1" applyAlignment="1" applyProtection="1">
      <alignment horizontal="center" vertical="center" wrapText="1"/>
    </xf>
    <xf numFmtId="0" fontId="0" fillId="0" borderId="35" xfId="0" applyFill="1" applyBorder="1" applyAlignment="1">
      <alignment horizontal="center" vertical="center"/>
    </xf>
    <xf numFmtId="0" fontId="0" fillId="0" borderId="33" xfId="0" applyFill="1" applyBorder="1" applyAlignment="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9" fillId="0" borderId="31" xfId="0" applyFont="1" applyFill="1" applyBorder="1" applyAlignment="1" applyProtection="1">
      <alignment horizontal="left" vertical="center" wrapText="1"/>
    </xf>
    <xf numFmtId="0" fontId="9" fillId="0" borderId="34" xfId="0" applyFont="1" applyFill="1" applyBorder="1" applyAlignment="1">
      <alignment wrapText="1"/>
    </xf>
    <xf numFmtId="0" fontId="9" fillId="0" borderId="36" xfId="0" applyFont="1" applyFill="1" applyBorder="1" applyAlignment="1">
      <alignment wrapText="1"/>
    </xf>
    <xf numFmtId="0" fontId="9" fillId="0" borderId="17" xfId="0" applyFont="1" applyFill="1" applyBorder="1" applyAlignment="1" applyProtection="1">
      <alignment horizontal="left" vertical="center" wrapText="1"/>
    </xf>
    <xf numFmtId="0" fontId="9" fillId="0" borderId="0" xfId="0" applyFont="1" applyFill="1" applyBorder="1" applyAlignment="1">
      <alignment wrapText="1"/>
    </xf>
    <xf numFmtId="0" fontId="9" fillId="0" borderId="38" xfId="0" applyFont="1" applyFill="1" applyBorder="1" applyAlignment="1">
      <alignment wrapText="1"/>
    </xf>
    <xf numFmtId="0" fontId="9" fillId="0" borderId="0"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3A6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g"/><Relationship Id="rId5" Type="http://schemas.openxmlformats.org/officeDocument/2006/relationships/image" Target="../media/image5.emf"/><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76201</xdr:colOff>
          <xdr:row>29</xdr:row>
          <xdr:rowOff>66674</xdr:rowOff>
        </xdr:from>
        <xdr:to>
          <xdr:col>4</xdr:col>
          <xdr:colOff>1308100</xdr:colOff>
          <xdr:row>39</xdr:row>
          <xdr:rowOff>231774</xdr:rowOff>
        </xdr:to>
        <xdr:pic>
          <xdr:nvPicPr>
            <xdr:cNvPr id="3" name="Picture 2" descr="000_0016.jpg"/>
            <xdr:cNvPicPr>
              <a:picLocks noChangeAspect="1"/>
              <a:extLst>
                <a:ext uri="{84589F7E-364E-4C9E-8A38-B11213B215E9}">
                  <a14:cameraTool cellRange="Picture" spid="_x0000_s12790"/>
                </a:ext>
              </a:extLst>
            </xdr:cNvPicPr>
          </xdr:nvPicPr>
          <xdr:blipFill>
            <a:blip xmlns:r="http://schemas.openxmlformats.org/officeDocument/2006/relationships" r:embed="rId1"/>
            <a:stretch>
              <a:fillRect/>
            </a:stretch>
          </xdr:blipFill>
          <xdr:spPr>
            <a:xfrm>
              <a:off x="76201" y="8994774"/>
              <a:ext cx="8572499" cy="2705100"/>
            </a:xfrm>
            <a:prstGeom prst="rect">
              <a:avLst/>
            </a:prstGeom>
          </xdr:spPr>
        </xdr:pic>
        <xdr:clientData/>
      </xdr:twoCellAnchor>
    </mc:Choice>
    <mc:Fallback/>
  </mc:AlternateContent>
  <xdr:twoCellAnchor>
    <xdr:from>
      <xdr:col>1</xdr:col>
      <xdr:colOff>2100263</xdr:colOff>
      <xdr:row>6</xdr:row>
      <xdr:rowOff>76200</xdr:rowOff>
    </xdr:from>
    <xdr:to>
      <xdr:col>1</xdr:col>
      <xdr:colOff>2319337</xdr:colOff>
      <xdr:row>6</xdr:row>
      <xdr:rowOff>228600</xdr:rowOff>
    </xdr:to>
    <xdr:sp macro="" textlink="">
      <xdr:nvSpPr>
        <xdr:cNvPr id="25" name="Right Arrow 24"/>
        <xdr:cNvSpPr/>
      </xdr:nvSpPr>
      <xdr:spPr>
        <a:xfrm>
          <a:off x="4929188" y="24860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7</xdr:row>
      <xdr:rowOff>76200</xdr:rowOff>
    </xdr:from>
    <xdr:to>
      <xdr:col>1</xdr:col>
      <xdr:colOff>2319337</xdr:colOff>
      <xdr:row>7</xdr:row>
      <xdr:rowOff>228600</xdr:rowOff>
    </xdr:to>
    <xdr:sp macro="" textlink="">
      <xdr:nvSpPr>
        <xdr:cNvPr id="28" name="Right Arrow 27"/>
        <xdr:cNvSpPr/>
      </xdr:nvSpPr>
      <xdr:spPr>
        <a:xfrm>
          <a:off x="4929188" y="27622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8</xdr:row>
      <xdr:rowOff>76200</xdr:rowOff>
    </xdr:from>
    <xdr:to>
      <xdr:col>1</xdr:col>
      <xdr:colOff>2319337</xdr:colOff>
      <xdr:row>8</xdr:row>
      <xdr:rowOff>228600</xdr:rowOff>
    </xdr:to>
    <xdr:sp macro="" textlink="">
      <xdr:nvSpPr>
        <xdr:cNvPr id="29" name="Right Arrow 28"/>
        <xdr:cNvSpPr/>
      </xdr:nvSpPr>
      <xdr:spPr>
        <a:xfrm>
          <a:off x="4929188" y="303847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9</xdr:row>
      <xdr:rowOff>76200</xdr:rowOff>
    </xdr:from>
    <xdr:to>
      <xdr:col>1</xdr:col>
      <xdr:colOff>2319337</xdr:colOff>
      <xdr:row>9</xdr:row>
      <xdr:rowOff>228600</xdr:rowOff>
    </xdr:to>
    <xdr:sp macro="" textlink="">
      <xdr:nvSpPr>
        <xdr:cNvPr id="30" name="Right Arrow 29"/>
        <xdr:cNvSpPr/>
      </xdr:nvSpPr>
      <xdr:spPr>
        <a:xfrm>
          <a:off x="4929188" y="33147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11</xdr:row>
      <xdr:rowOff>76200</xdr:rowOff>
    </xdr:from>
    <xdr:to>
      <xdr:col>1</xdr:col>
      <xdr:colOff>2319337</xdr:colOff>
      <xdr:row>11</xdr:row>
      <xdr:rowOff>228600</xdr:rowOff>
    </xdr:to>
    <xdr:sp macro="" textlink="">
      <xdr:nvSpPr>
        <xdr:cNvPr id="31" name="Right Arrow 30"/>
        <xdr:cNvSpPr/>
      </xdr:nvSpPr>
      <xdr:spPr>
        <a:xfrm>
          <a:off x="4929188" y="38671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13</xdr:row>
      <xdr:rowOff>76200</xdr:rowOff>
    </xdr:from>
    <xdr:to>
      <xdr:col>1</xdr:col>
      <xdr:colOff>2319337</xdr:colOff>
      <xdr:row>13</xdr:row>
      <xdr:rowOff>228600</xdr:rowOff>
    </xdr:to>
    <xdr:sp macro="" textlink="">
      <xdr:nvSpPr>
        <xdr:cNvPr id="33" name="Right Arrow 32"/>
        <xdr:cNvSpPr/>
      </xdr:nvSpPr>
      <xdr:spPr>
        <a:xfrm>
          <a:off x="4929188" y="44196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14</xdr:row>
      <xdr:rowOff>76200</xdr:rowOff>
    </xdr:from>
    <xdr:to>
      <xdr:col>1</xdr:col>
      <xdr:colOff>2319337</xdr:colOff>
      <xdr:row>14</xdr:row>
      <xdr:rowOff>228600</xdr:rowOff>
    </xdr:to>
    <xdr:sp macro="" textlink="">
      <xdr:nvSpPr>
        <xdr:cNvPr id="34" name="Right Arrow 33"/>
        <xdr:cNvSpPr/>
      </xdr:nvSpPr>
      <xdr:spPr>
        <a:xfrm>
          <a:off x="4929188" y="46958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5</xdr:row>
      <xdr:rowOff>85725</xdr:rowOff>
    </xdr:from>
    <xdr:to>
      <xdr:col>1</xdr:col>
      <xdr:colOff>2319337</xdr:colOff>
      <xdr:row>5</xdr:row>
      <xdr:rowOff>238125</xdr:rowOff>
    </xdr:to>
    <xdr:sp macro="" textlink="">
      <xdr:nvSpPr>
        <xdr:cNvPr id="35" name="Right Arrow 34"/>
        <xdr:cNvSpPr/>
      </xdr:nvSpPr>
      <xdr:spPr>
        <a:xfrm>
          <a:off x="2100263" y="16573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2095500</xdr:colOff>
      <xdr:row>12</xdr:row>
      <xdr:rowOff>53975</xdr:rowOff>
    </xdr:from>
    <xdr:to>
      <xdr:col>1</xdr:col>
      <xdr:colOff>2314574</xdr:colOff>
      <xdr:row>12</xdr:row>
      <xdr:rowOff>206375</xdr:rowOff>
    </xdr:to>
    <xdr:sp macro="" textlink="">
      <xdr:nvSpPr>
        <xdr:cNvPr id="21" name="Right Arrow 20"/>
        <xdr:cNvSpPr/>
      </xdr:nvSpPr>
      <xdr:spPr>
        <a:xfrm>
          <a:off x="4924425" y="41211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10</xdr:row>
      <xdr:rowOff>76200</xdr:rowOff>
    </xdr:from>
    <xdr:to>
      <xdr:col>1</xdr:col>
      <xdr:colOff>2319337</xdr:colOff>
      <xdr:row>10</xdr:row>
      <xdr:rowOff>228600</xdr:rowOff>
    </xdr:to>
    <xdr:sp macro="" textlink="">
      <xdr:nvSpPr>
        <xdr:cNvPr id="20" name="Right Arrow 19"/>
        <xdr:cNvSpPr/>
      </xdr:nvSpPr>
      <xdr:spPr>
        <a:xfrm>
          <a:off x="4929188" y="35909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11</xdr:col>
      <xdr:colOff>828675</xdr:colOff>
      <xdr:row>1</xdr:row>
      <xdr:rowOff>28576</xdr:rowOff>
    </xdr:from>
    <xdr:to>
      <xdr:col>11</xdr:col>
      <xdr:colOff>7277100</xdr:colOff>
      <xdr:row>8</xdr:row>
      <xdr:rowOff>241212</xdr:rowOff>
    </xdr:to>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859075" y="866776"/>
          <a:ext cx="6448425" cy="2651036"/>
        </a:xfrm>
        <a:prstGeom prst="rect">
          <a:avLst/>
        </a:prstGeom>
      </xdr:spPr>
    </xdr:pic>
    <xdr:clientData/>
  </xdr:twoCellAnchor>
  <xdr:twoCellAnchor editAs="oneCell">
    <xdr:from>
      <xdr:col>11</xdr:col>
      <xdr:colOff>533399</xdr:colOff>
      <xdr:row>52</xdr:row>
      <xdr:rowOff>19050</xdr:rowOff>
    </xdr:from>
    <xdr:to>
      <xdr:col>11</xdr:col>
      <xdr:colOff>7420737</xdr:colOff>
      <xdr:row>60</xdr:row>
      <xdr:rowOff>295276</xdr:rowOff>
    </xdr:to>
    <xdr:pic>
      <xdr:nvPicPr>
        <xdr:cNvPr id="12" name="Picture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563799" y="16617950"/>
          <a:ext cx="6887338" cy="2816226"/>
        </a:xfrm>
        <a:prstGeom prst="rect">
          <a:avLst/>
        </a:prstGeom>
      </xdr:spPr>
    </xdr:pic>
    <xdr:clientData/>
  </xdr:twoCellAnchor>
  <xdr:twoCellAnchor editAs="oneCell">
    <xdr:from>
      <xdr:col>11</xdr:col>
      <xdr:colOff>590550</xdr:colOff>
      <xdr:row>62</xdr:row>
      <xdr:rowOff>19049</xdr:rowOff>
    </xdr:from>
    <xdr:to>
      <xdr:col>11</xdr:col>
      <xdr:colOff>7455728</xdr:colOff>
      <xdr:row>70</xdr:row>
      <xdr:rowOff>304800</xdr:rowOff>
    </xdr:to>
    <xdr:pic>
      <xdr:nvPicPr>
        <xdr:cNvPr id="13"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620950" y="19792949"/>
          <a:ext cx="6865178" cy="28257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358639</xdr:colOff>
          <xdr:row>40</xdr:row>
          <xdr:rowOff>139700</xdr:rowOff>
        </xdr:from>
        <xdr:to>
          <xdr:col>4</xdr:col>
          <xdr:colOff>1842780</xdr:colOff>
          <xdr:row>43</xdr:row>
          <xdr:rowOff>123825</xdr:rowOff>
        </xdr:to>
        <xdr:pic>
          <xdr:nvPicPr>
            <xdr:cNvPr id="22" name="Picture 21"/>
            <xdr:cNvPicPr>
              <a:picLocks noChangeAspect="1" noChangeArrowheads="1"/>
              <a:extLst>
                <a:ext uri="{84589F7E-364E-4C9E-8A38-B11213B215E9}">
                  <a14:cameraTool cellRange="$N$16:$U$17" spid="_x0000_s12791"/>
                </a:ext>
              </a:extLst>
            </xdr:cNvPicPr>
          </xdr:nvPicPr>
          <xdr:blipFill>
            <a:blip xmlns:r="http://schemas.openxmlformats.org/officeDocument/2006/relationships" r:embed="rId5"/>
            <a:srcRect/>
            <a:stretch>
              <a:fillRect/>
            </a:stretch>
          </xdr:blipFill>
          <xdr:spPr bwMode="auto">
            <a:xfrm>
              <a:off x="539614" y="11684000"/>
              <a:ext cx="8627891" cy="698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oneCell">
    <xdr:from>
      <xdr:col>11</xdr:col>
      <xdr:colOff>436908</xdr:colOff>
      <xdr:row>72</xdr:row>
      <xdr:rowOff>44132</xdr:rowOff>
    </xdr:from>
    <xdr:to>
      <xdr:col>11</xdr:col>
      <xdr:colOff>7315200</xdr:colOff>
      <xdr:row>80</xdr:row>
      <xdr:rowOff>304800</xdr:rowOff>
    </xdr:to>
    <xdr:pic>
      <xdr:nvPicPr>
        <xdr:cNvPr id="2" name="Picture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67308" y="22993032"/>
          <a:ext cx="6878292" cy="2800668"/>
        </a:xfrm>
        <a:prstGeom prst="rect">
          <a:avLst/>
        </a:prstGeom>
      </xdr:spPr>
    </xdr:pic>
    <xdr:clientData/>
  </xdr:twoCellAnchor>
  <xdr:twoCellAnchor editAs="oneCell">
    <xdr:from>
      <xdr:col>11</xdr:col>
      <xdr:colOff>454475</xdr:colOff>
      <xdr:row>82</xdr:row>
      <xdr:rowOff>34781</xdr:rowOff>
    </xdr:from>
    <xdr:to>
      <xdr:col>11</xdr:col>
      <xdr:colOff>7355734</xdr:colOff>
      <xdr:row>90</xdr:row>
      <xdr:rowOff>304800</xdr:rowOff>
    </xdr:to>
    <xdr:pic>
      <xdr:nvPicPr>
        <xdr:cNvPr id="4" name="Picture 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4875" y="26158681"/>
          <a:ext cx="6901259" cy="2810019"/>
        </a:xfrm>
        <a:prstGeom prst="rect">
          <a:avLst/>
        </a:prstGeom>
      </xdr:spPr>
    </xdr:pic>
    <xdr:clientData/>
  </xdr:twoCellAnchor>
  <xdr:twoCellAnchor editAs="oneCell">
    <xdr:from>
      <xdr:col>11</xdr:col>
      <xdr:colOff>843315</xdr:colOff>
      <xdr:row>10</xdr:row>
      <xdr:rowOff>38100</xdr:rowOff>
    </xdr:from>
    <xdr:to>
      <xdr:col>11</xdr:col>
      <xdr:colOff>7080310</xdr:colOff>
      <xdr:row>18</xdr:row>
      <xdr:rowOff>254000</xdr:rowOff>
    </xdr:to>
    <xdr:pic>
      <xdr:nvPicPr>
        <xdr:cNvPr id="6" name="Picture 5"/>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873715" y="3581400"/>
          <a:ext cx="6236995" cy="252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20589"/>
                </a:ext>
              </a:extLst>
            </xdr:cNvPicPr>
          </xdr:nvPicPr>
          <xdr:blipFill>
            <a:blip xmlns:r="http://schemas.openxmlformats.org/officeDocument/2006/relationships" r:embed="rId1"/>
            <a:srcRect/>
            <a:stretch>
              <a:fillRect/>
            </a:stretch>
          </xdr:blipFill>
          <xdr:spPr bwMode="auto">
            <a:xfrm>
              <a:off x="1704974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20590"/>
                </a:ext>
              </a:extLst>
            </xdr:cNvPicPr>
          </xdr:nvPicPr>
          <xdr:blipFill>
            <a:blip xmlns:r="http://schemas.openxmlformats.org/officeDocument/2006/relationships" r:embed="rId1"/>
            <a:srcRect/>
            <a:stretch>
              <a:fillRect/>
            </a:stretch>
          </xdr:blipFill>
          <xdr:spPr bwMode="auto">
            <a:xfrm>
              <a:off x="17211675" y="0"/>
              <a:ext cx="4225925" cy="266700"/>
            </a:xfrm>
            <a:prstGeom prst="rect">
              <a:avLst/>
            </a:prstGeom>
            <a:no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19565"/>
                </a:ext>
              </a:extLst>
            </xdr:cNvPicPr>
          </xdr:nvPicPr>
          <xdr:blipFill>
            <a:blip xmlns:r="http://schemas.openxmlformats.org/officeDocument/2006/relationships" r:embed="rId1"/>
            <a:srcRect/>
            <a:stretch>
              <a:fillRect/>
            </a:stretch>
          </xdr:blipFill>
          <xdr:spPr bwMode="auto">
            <a:xfrm>
              <a:off x="1558289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19566"/>
                </a:ext>
              </a:extLst>
            </xdr:cNvPicPr>
          </xdr:nvPicPr>
          <xdr:blipFill>
            <a:blip xmlns:r="http://schemas.openxmlformats.org/officeDocument/2006/relationships" r:embed="rId1"/>
            <a:srcRect/>
            <a:stretch>
              <a:fillRect/>
            </a:stretch>
          </xdr:blipFill>
          <xdr:spPr bwMode="auto">
            <a:xfrm>
              <a:off x="15744825" y="0"/>
              <a:ext cx="4225925" cy="266700"/>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10067"/>
                </a:ext>
              </a:extLst>
            </xdr:cNvPicPr>
          </xdr:nvPicPr>
          <xdr:blipFill>
            <a:blip xmlns:r="http://schemas.openxmlformats.org/officeDocument/2006/relationships" r:embed="rId1"/>
            <a:srcRect/>
            <a:stretch>
              <a:fillRect/>
            </a:stretch>
          </xdr:blipFill>
          <xdr:spPr bwMode="auto">
            <a:xfrm>
              <a:off x="14144624" y="0"/>
              <a:ext cx="4225925" cy="26035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10068"/>
                </a:ext>
              </a:extLst>
            </xdr:cNvPicPr>
          </xdr:nvPicPr>
          <xdr:blipFill>
            <a:blip xmlns:r="http://schemas.openxmlformats.org/officeDocument/2006/relationships" r:embed="rId1"/>
            <a:srcRect/>
            <a:stretch>
              <a:fillRect/>
            </a:stretch>
          </xdr:blipFill>
          <xdr:spPr bwMode="auto">
            <a:xfrm>
              <a:off x="14306550" y="0"/>
              <a:ext cx="4225925" cy="260350"/>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12700</xdr:rowOff>
        </xdr:to>
        <xdr:pic>
          <xdr:nvPicPr>
            <xdr:cNvPr id="31" name="Picture 30"/>
            <xdr:cNvPicPr>
              <a:picLocks noChangeAspect="1" noChangeArrowheads="1"/>
              <a:extLst>
                <a:ext uri="{84589F7E-364E-4C9E-8A38-B11213B215E9}">
                  <a14:cameraTool cellRange="#REF!" spid="_x0000_s17607"/>
                </a:ext>
              </a:extLst>
            </xdr:cNvPicPr>
          </xdr:nvPicPr>
          <xdr:blipFill>
            <a:blip xmlns:r="http://schemas.openxmlformats.org/officeDocument/2006/relationships" r:embed="rId1"/>
            <a:srcRect/>
            <a:stretch>
              <a:fillRect/>
            </a:stretch>
          </xdr:blipFill>
          <xdr:spPr bwMode="auto">
            <a:xfrm>
              <a:off x="28844874" y="2603501"/>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12700</xdr:rowOff>
        </xdr:to>
        <xdr:pic>
          <xdr:nvPicPr>
            <xdr:cNvPr id="32" name="Picture 31"/>
            <xdr:cNvPicPr>
              <a:picLocks noChangeAspect="1" noChangeArrowheads="1"/>
              <a:extLst>
                <a:ext uri="{84589F7E-364E-4C9E-8A38-B11213B215E9}">
                  <a14:cameraTool cellRange="#REF!" spid="_x0000_s17608"/>
                </a:ext>
              </a:extLst>
            </xdr:cNvPicPr>
          </xdr:nvPicPr>
          <xdr:blipFill>
            <a:blip xmlns:r="http://schemas.openxmlformats.org/officeDocument/2006/relationships" r:embed="rId1"/>
            <a:srcRect/>
            <a:stretch>
              <a:fillRect/>
            </a:stretch>
          </xdr:blipFill>
          <xdr:spPr bwMode="auto">
            <a:xfrm>
              <a:off x="29006800" y="5435600"/>
              <a:ext cx="4225925" cy="266700"/>
            </a:xfrm>
            <a:prstGeom prst="rect">
              <a:avLst/>
            </a:prstGeom>
            <a:no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198"/>
  <sheetViews>
    <sheetView showGridLines="0" tabSelected="1" zoomScale="75" zoomScaleNormal="75" workbookViewId="0">
      <selection activeCell="B23" sqref="B23"/>
    </sheetView>
  </sheetViews>
  <sheetFormatPr defaultRowHeight="15" x14ac:dyDescent="0.25"/>
  <cols>
    <col min="1" max="1" width="2.7109375" style="3" customWidth="1"/>
    <col min="2" max="5" width="35.7109375" style="3" customWidth="1"/>
    <col min="6" max="6" width="169.28515625" style="3" customWidth="1"/>
    <col min="7" max="7" width="188" style="3" customWidth="1"/>
    <col min="8" max="8" width="25.140625" style="3" bestFit="1" customWidth="1"/>
    <col min="9" max="10" width="20.7109375" style="3" customWidth="1"/>
    <col min="11" max="11" width="30.42578125" style="3" customWidth="1"/>
    <col min="12" max="12" width="120.85546875" style="3" customWidth="1"/>
    <col min="13" max="13" width="12.42578125" style="3" customWidth="1"/>
    <col min="14" max="14" width="11.42578125" style="3" bestFit="1" customWidth="1"/>
    <col min="15" max="15" width="12.28515625" style="3" bestFit="1" customWidth="1"/>
    <col min="16" max="16" width="14.28515625" style="3" bestFit="1" customWidth="1"/>
    <col min="17" max="17" width="15.140625" style="3" bestFit="1" customWidth="1"/>
    <col min="18" max="18" width="12.42578125" style="3" bestFit="1" customWidth="1"/>
    <col min="19" max="19" width="9.140625" style="3" customWidth="1"/>
    <col min="20" max="20" width="25.7109375" style="3" customWidth="1"/>
    <col min="21" max="21" width="9.42578125" style="3" customWidth="1"/>
    <col min="22" max="22" width="13.140625" style="3" customWidth="1"/>
    <col min="23" max="23" width="9.140625" style="3"/>
    <col min="24" max="24" width="14.85546875" style="3" bestFit="1" customWidth="1"/>
    <col min="25" max="25" width="21.28515625" style="3" customWidth="1"/>
    <col min="26" max="26" width="15.28515625" style="3" bestFit="1" customWidth="1"/>
    <col min="27" max="27" width="17.140625" style="3" bestFit="1" customWidth="1"/>
    <col min="28" max="28" width="11.140625" style="3" customWidth="1"/>
    <col min="29" max="29" width="9.140625" style="3"/>
    <col min="30" max="30" width="15.42578125" style="3" bestFit="1" customWidth="1"/>
    <col min="31" max="31" width="13.85546875" style="3" bestFit="1" customWidth="1"/>
    <col min="32" max="32" width="16.140625" style="3" bestFit="1" customWidth="1"/>
    <col min="33" max="33" width="13.85546875" style="3" bestFit="1" customWidth="1"/>
    <col min="34" max="42" width="15.85546875" style="3" bestFit="1" customWidth="1"/>
    <col min="43" max="43" width="12.5703125" style="3" bestFit="1" customWidth="1"/>
    <col min="44" max="44" width="9.85546875" style="3" bestFit="1" customWidth="1"/>
    <col min="45" max="45" width="10" style="3" bestFit="1" customWidth="1"/>
    <col min="46" max="16384" width="9.140625" style="3"/>
  </cols>
  <sheetData>
    <row r="1" spans="1:54" ht="66" customHeight="1" thickTop="1" thickBot="1" x14ac:dyDescent="0.6">
      <c r="A1" s="11"/>
      <c r="B1" s="270" t="s">
        <v>344</v>
      </c>
      <c r="C1" s="270"/>
      <c r="D1" s="270"/>
      <c r="E1" s="270"/>
      <c r="F1" s="11"/>
      <c r="G1" s="164"/>
      <c r="H1" s="233"/>
      <c r="I1" s="234"/>
      <c r="J1" s="235"/>
      <c r="K1" s="198"/>
      <c r="L1" s="199"/>
      <c r="M1" s="200"/>
      <c r="X1" s="77" t="s">
        <v>1</v>
      </c>
      <c r="Y1" s="77" t="s">
        <v>290</v>
      </c>
      <c r="AD1" s="261" t="s">
        <v>287</v>
      </c>
      <c r="AE1" s="262"/>
      <c r="AF1" s="262"/>
      <c r="AG1" s="262"/>
      <c r="AH1" s="262"/>
      <c r="AI1" s="262"/>
      <c r="AJ1" s="262"/>
      <c r="AK1" s="262"/>
      <c r="AL1" s="262"/>
      <c r="AM1" s="262"/>
      <c r="AN1" s="262"/>
      <c r="AO1" s="262"/>
      <c r="AP1" s="262"/>
      <c r="AQ1" s="262"/>
      <c r="AR1" s="262"/>
      <c r="AS1" s="263"/>
    </row>
    <row r="2" spans="1:54" ht="24.95" customHeight="1" thickTop="1" thickBot="1" x14ac:dyDescent="0.3">
      <c r="A2" s="11"/>
      <c r="B2" s="10" t="s">
        <v>29</v>
      </c>
      <c r="C2" s="19" t="s">
        <v>30</v>
      </c>
      <c r="D2" s="20" t="s">
        <v>31</v>
      </c>
      <c r="E2" s="21" t="s">
        <v>32</v>
      </c>
      <c r="F2" s="11"/>
      <c r="G2" s="11"/>
      <c r="H2" s="236" t="s">
        <v>64</v>
      </c>
      <c r="I2" s="22"/>
      <c r="J2" s="237"/>
      <c r="K2" s="283"/>
      <c r="L2" s="259" t="s">
        <v>34</v>
      </c>
      <c r="M2" s="201"/>
      <c r="X2" s="222" t="str">
        <f>IF(AND(C7&lt;1000),"&lt;1000",IF(AND(C7&gt;=1000,C7&lt;5000),"1000 to 4999",IF(AND(C7&gt;=5000,C7&lt;=10000),"5000 to 10000",IF(AND(C7&gt;10000),"&gt;10000"))))</f>
        <v>&lt;1000</v>
      </c>
      <c r="Y2" s="223">
        <f>IF((X2="&lt;1000"),LOOKUP(C6,X6:X15,Y6:Y15),0)+IF(AND(X2="1000 to 4999"),LOOKUP(C6,X6:X15,Z6:Z15),0)+IF(AND(X2="5000 to 10000"),LOOKUP(C6,X6:X15,AA6:AA15),0)+IF(X2="&gt;10000",LOOKUP(C6,X6:X15,AB6:AB15),0)</f>
        <v>100</v>
      </c>
      <c r="Z2" s="224"/>
      <c r="AA2" s="224"/>
      <c r="AB2" s="117"/>
      <c r="AD2" s="119" t="s">
        <v>66</v>
      </c>
      <c r="AE2" s="93" t="s">
        <v>1</v>
      </c>
      <c r="AF2" s="93" t="s">
        <v>41</v>
      </c>
      <c r="AG2" s="93" t="s">
        <v>260</v>
      </c>
      <c r="AJ2" s="264" t="s">
        <v>285</v>
      </c>
      <c r="AK2" s="265"/>
      <c r="AL2" s="265"/>
      <c r="AM2" s="265"/>
      <c r="AN2" s="265"/>
      <c r="AO2" s="265"/>
      <c r="AP2" s="266"/>
      <c r="AS2" s="117"/>
    </row>
    <row r="3" spans="1:54" ht="26.25" customHeight="1" thickBot="1" x14ac:dyDescent="0.3">
      <c r="A3" s="11"/>
      <c r="B3" s="78"/>
      <c r="C3" s="79"/>
      <c r="D3" s="80"/>
      <c r="E3" s="80"/>
      <c r="F3" s="11"/>
      <c r="G3" s="11"/>
      <c r="H3" s="238"/>
      <c r="I3" s="23" t="s">
        <v>72</v>
      </c>
      <c r="J3" s="239" t="s">
        <v>73</v>
      </c>
      <c r="K3" s="283"/>
      <c r="L3" s="259"/>
      <c r="M3" s="201"/>
      <c r="X3" s="267" t="s">
        <v>279</v>
      </c>
      <c r="Y3" s="268"/>
      <c r="Z3" s="268"/>
      <c r="AA3" s="268"/>
      <c r="AB3" s="269"/>
      <c r="AD3" s="120" t="str">
        <f>IF(AND(C6&lt;=40),"40 MPH OR LESS",IF(AND(C6=45),"45 MPH",IF(AND(C6=50),"50 MPH",IF(AND(C6=55),"55 MPH",IF(AND(C6=60),"60 MPH",IF(AND(C6=65),"65 MPH",IF(AND(C6=70),"70 MPH",IF(AND(C6=80),"80 MPH"))))))))</f>
        <v>40 MPH OR LESS</v>
      </c>
      <c r="AE3" s="95" t="str">
        <f>IF(AND(C7&lt;750),"UNDER 750 (C)",IF(AND(C7&gt;=750,C7&lt;1500),"750-1500",IF(AND(C7&gt;=1500,C7&lt;=6000),"1500-6000",IF(AND(C7&gt;6000),"OVER 6000"))))</f>
        <v>UNDER 750 (C)</v>
      </c>
      <c r="AF3" s="94" t="str">
        <f>C8</f>
        <v>Fill 6:1 or flatter</v>
      </c>
      <c r="AG3" s="94" t="str">
        <f>IF(AND(C13="NONE"),AG4,IF(AND(C13=2950),AH4,IF(AND(C13=2300),AI4,IF(AND(C13=1970),AJ4,IF(AND(C13=1640),AK4,IF(AND(C13=1475),AL4,IF(AND(C13=1315),AM4,IF(AND(C13=1150),AN4,IF(AND(C13=985),AO4,IF(AND(C13=820),AP4,IF(AND(C13=660),AQ4,IF(AND(C13=495),AR4,IF(AND(C13=330),AS4)))))))))))))</f>
        <v>7-10</v>
      </c>
      <c r="AH3" s="76"/>
      <c r="AJ3" s="96" t="s">
        <v>286</v>
      </c>
      <c r="AK3" s="97" t="s">
        <v>284</v>
      </c>
      <c r="AL3" s="98">
        <v>1.1000000000000001</v>
      </c>
      <c r="AM3" s="60">
        <v>1.2</v>
      </c>
      <c r="AN3" s="61">
        <v>1.3</v>
      </c>
      <c r="AO3" s="62">
        <v>1.4</v>
      </c>
      <c r="AP3" s="99">
        <v>1.5</v>
      </c>
      <c r="AQ3" s="36"/>
      <c r="AR3" s="36"/>
      <c r="AS3" s="118"/>
    </row>
    <row r="4" spans="1:54" ht="46.5" customHeight="1" thickTop="1" thickBot="1" x14ac:dyDescent="0.35">
      <c r="A4" s="11"/>
      <c r="B4" s="10" t="s">
        <v>28</v>
      </c>
      <c r="C4" s="293"/>
      <c r="D4" s="294"/>
      <c r="E4" s="295"/>
      <c r="F4" s="11"/>
      <c r="G4" s="11"/>
      <c r="H4" s="217" t="s">
        <v>303</v>
      </c>
      <c r="I4" s="42">
        <v>1</v>
      </c>
      <c r="J4" s="240">
        <v>1</v>
      </c>
      <c r="K4" s="283"/>
      <c r="L4" s="259"/>
      <c r="M4" s="201"/>
      <c r="X4" s="217" t="s">
        <v>2</v>
      </c>
      <c r="Y4" s="296" t="s">
        <v>67</v>
      </c>
      <c r="Z4" s="268"/>
      <c r="AA4" s="268"/>
      <c r="AB4" s="269"/>
      <c r="AD4" s="285" t="s">
        <v>339</v>
      </c>
      <c r="AE4" s="286"/>
      <c r="AF4" s="287"/>
      <c r="AG4" s="194" t="str">
        <f t="array" ref="AG4">VLOOKUP($AD$3&amp;$AE$3&amp;$AF$3,CHOOSE({1,2},$AD$6:$AD$197&amp;$AE$6:$AE$197&amp;$AF$6:$AF$197,AG6:AG197),2,0)</f>
        <v>7-10</v>
      </c>
      <c r="AH4" s="194" t="str">
        <f t="array" ref="AH4">VLOOKUP($AD$3&amp;$AE$3&amp;$AF$3,CHOOSE({1,2},$AD$6:$AD$197&amp;$AE$6:$AE$197&amp;$AF$6:$AF$197,AH6:AH197),2,0)</f>
        <v>7.7-11</v>
      </c>
      <c r="AI4" s="194" t="str">
        <f t="array" ref="AI4">VLOOKUP($AD$3&amp;$AE$3&amp;$AF$3,CHOOSE({1,2},$AD$6:$AD$197&amp;$AE$6:$AE$197&amp;$AF$6:$AF$197,AI6:AI197),2,0)</f>
        <v>7.7-11</v>
      </c>
      <c r="AJ4" s="194" t="str">
        <f t="array" ref="AJ4">VLOOKUP($AD$3&amp;$AE$3&amp;$AF$3,CHOOSE({1,2},$AD$6:$AD$197&amp;$AE$6:$AE$197&amp;$AF$6:$AF$197,AJ6:AJ197),2,0)</f>
        <v>7.7-11</v>
      </c>
      <c r="AK4" s="194" t="str">
        <f t="array" ref="AK4">VLOOKUP($AD$3&amp;$AE$3&amp;$AF$3,CHOOSE({1,2},$AD$6:$AD$197&amp;$AE$6:$AE$197&amp;$AF$6:$AF$197,AK6:AK197),2,0)</f>
        <v>7.7-11</v>
      </c>
      <c r="AL4" s="194" t="str">
        <f t="array" ref="AL4">VLOOKUP($AD$3&amp;$AE$3&amp;$AF$3,CHOOSE({1,2},$AD$6:$AD$197&amp;$AE$6:$AE$197&amp;$AF$6:$AF$197,AL6:AL197),2,0)</f>
        <v>8.4-12</v>
      </c>
      <c r="AM4" s="194" t="str">
        <f t="array" ref="AM4">VLOOKUP($AD$3&amp;$AE$3&amp;$AF$3,CHOOSE({1,2},$AD$6:$AD$197&amp;$AE$6:$AE$197&amp;$AF$6:$AF$197,AM6:AM197),2,0)</f>
        <v>8.4-12</v>
      </c>
      <c r="AN4" s="194" t="str">
        <f t="array" ref="AN4">VLOOKUP($AD$3&amp;$AE$3&amp;$AF$3,CHOOSE({1,2},$AD$6:$AD$197&amp;$AE$6:$AE$197&amp;$AF$6:$AF$197,AN6:AN197),2,0)</f>
        <v>8.4-12</v>
      </c>
      <c r="AO4" s="194" t="str">
        <f t="array" ref="AO4">VLOOKUP($AD$3&amp;$AE$3&amp;$AF$3,CHOOSE({1,2},$AD$6:$AD$197&amp;$AE$6:$AE$197&amp;$AF$6:$AF$197,AO6:AO197),2,0)</f>
        <v>8.4-12</v>
      </c>
      <c r="AP4" s="194" t="str">
        <f t="array" ref="AP4">VLOOKUP($AD$3&amp;$AE$3&amp;$AF$3,CHOOSE({1,2},$AD$6:$AD$197&amp;$AE$6:$AE$197&amp;$AF$6:$AF$197,AP6:AP197),2,0)</f>
        <v>9.1-13</v>
      </c>
      <c r="AQ4" s="194" t="str">
        <f t="array" ref="AQ4">VLOOKUP($AD$3&amp;$AE$3&amp;$AF$3,CHOOSE({1,2},$AD$6:$AD$197&amp;$AE$6:$AE$197&amp;$AF$6:$AF$197,AQ6:AQ197),2,0)</f>
        <v>9.1-13</v>
      </c>
      <c r="AR4" s="194" t="str">
        <f t="array" ref="AR4">VLOOKUP($AD$3&amp;$AE$3&amp;$AF$3,CHOOSE({1,2},$AD$6:$AD$197&amp;$AE$6:$AE$197&amp;$AF$6:$AF$197,AR6:AR197),2,0)</f>
        <v>9.8-14</v>
      </c>
      <c r="AS4" s="195" t="str">
        <f t="array" ref="AS4">VLOOKUP($AD$3&amp;$AE$3&amp;$AF$3,CHOOSE({1,2},$AD$6:$AD$197&amp;$AE$6:$AE$197&amp;$AF$6:$AF$197,AS6:AS197),2,0)</f>
        <v>10.5-15</v>
      </c>
      <c r="AU4" s="259"/>
      <c r="AV4" s="281"/>
      <c r="AW4" s="281"/>
      <c r="AX4" s="281"/>
      <c r="AY4" s="281"/>
      <c r="AZ4" s="281"/>
      <c r="BA4" s="281"/>
      <c r="BB4" s="281"/>
    </row>
    <row r="5" spans="1:54" ht="24.95" customHeight="1" thickBot="1" x14ac:dyDescent="0.35">
      <c r="A5" s="11"/>
      <c r="B5" s="124" t="s">
        <v>27</v>
      </c>
      <c r="C5" s="256"/>
      <c r="D5" s="125"/>
      <c r="E5" s="126"/>
      <c r="F5" s="11"/>
      <c r="G5" s="11"/>
      <c r="H5" s="241" t="s">
        <v>302</v>
      </c>
      <c r="I5" s="42">
        <v>2</v>
      </c>
      <c r="J5" s="240">
        <v>2</v>
      </c>
      <c r="K5" s="283"/>
      <c r="L5" s="259"/>
      <c r="M5" s="201"/>
      <c r="X5" s="217" t="s">
        <v>3</v>
      </c>
      <c r="Y5" s="7" t="s">
        <v>6</v>
      </c>
      <c r="Z5" s="7" t="s">
        <v>5</v>
      </c>
      <c r="AA5" s="7" t="s">
        <v>0</v>
      </c>
      <c r="AB5" s="218" t="s">
        <v>7</v>
      </c>
      <c r="AD5" s="100" t="s">
        <v>40</v>
      </c>
      <c r="AE5" s="59" t="s">
        <v>1</v>
      </c>
      <c r="AF5" s="59" t="s">
        <v>41</v>
      </c>
      <c r="AG5" s="70" t="s">
        <v>261</v>
      </c>
      <c r="AH5" s="59">
        <v>2950</v>
      </c>
      <c r="AI5" s="59">
        <v>2300</v>
      </c>
      <c r="AJ5" s="59">
        <v>1970</v>
      </c>
      <c r="AK5" s="59">
        <v>1640</v>
      </c>
      <c r="AL5" s="59">
        <v>1475</v>
      </c>
      <c r="AM5" s="59">
        <v>1315</v>
      </c>
      <c r="AN5" s="59">
        <v>1150</v>
      </c>
      <c r="AO5" s="59">
        <v>985</v>
      </c>
      <c r="AP5" s="59">
        <v>820</v>
      </c>
      <c r="AQ5" s="59">
        <v>660</v>
      </c>
      <c r="AR5" s="59">
        <v>495</v>
      </c>
      <c r="AS5" s="101">
        <v>330</v>
      </c>
      <c r="AT5" s="36"/>
      <c r="AU5" s="282"/>
      <c r="AV5" s="259"/>
      <c r="AW5" s="259"/>
      <c r="AX5" s="259"/>
      <c r="AY5" s="259"/>
      <c r="AZ5" s="259"/>
      <c r="BA5" s="259"/>
      <c r="BB5" s="259"/>
    </row>
    <row r="6" spans="1:54" ht="24.95" customHeight="1" thickTop="1" thickBot="1" x14ac:dyDescent="0.35">
      <c r="A6" s="11"/>
      <c r="B6" s="4" t="s">
        <v>24</v>
      </c>
      <c r="C6" s="81">
        <v>40</v>
      </c>
      <c r="D6" s="145" t="s">
        <v>326</v>
      </c>
      <c r="E6" s="146" t="str">
        <f>IF(C6&gt;70,"Over 70, See Note (d)"," ")</f>
        <v xml:space="preserve"> </v>
      </c>
      <c r="F6" s="11"/>
      <c r="G6" s="11"/>
      <c r="H6" s="241" t="s">
        <v>301</v>
      </c>
      <c r="I6" s="42">
        <v>3</v>
      </c>
      <c r="J6" s="240">
        <v>3</v>
      </c>
      <c r="K6" s="283"/>
      <c r="L6" s="259"/>
      <c r="M6" s="201"/>
      <c r="X6" s="217">
        <v>30</v>
      </c>
      <c r="Y6" s="7">
        <v>70</v>
      </c>
      <c r="Z6" s="7">
        <v>80</v>
      </c>
      <c r="AA6" s="7">
        <v>90</v>
      </c>
      <c r="AB6" s="218">
        <v>110</v>
      </c>
      <c r="AD6" s="102" t="s">
        <v>79</v>
      </c>
      <c r="AE6" s="64" t="s">
        <v>106</v>
      </c>
      <c r="AF6" s="64" t="s">
        <v>20</v>
      </c>
      <c r="AG6" s="92" t="s">
        <v>42</v>
      </c>
      <c r="AH6" s="65" t="s">
        <v>111</v>
      </c>
      <c r="AI6" s="65" t="s">
        <v>111</v>
      </c>
      <c r="AJ6" s="65" t="s">
        <v>111</v>
      </c>
      <c r="AK6" s="65" t="s">
        <v>111</v>
      </c>
      <c r="AL6" s="66" t="s">
        <v>115</v>
      </c>
      <c r="AM6" s="66" t="s">
        <v>115</v>
      </c>
      <c r="AN6" s="66" t="s">
        <v>115</v>
      </c>
      <c r="AO6" s="66" t="s">
        <v>115</v>
      </c>
      <c r="AP6" s="67" t="s">
        <v>119</v>
      </c>
      <c r="AQ6" s="67" t="s">
        <v>119</v>
      </c>
      <c r="AR6" s="68" t="s">
        <v>123</v>
      </c>
      <c r="AS6" s="103" t="s">
        <v>127</v>
      </c>
      <c r="AT6" s="40"/>
      <c r="AU6" s="128"/>
      <c r="AV6" s="282"/>
      <c r="AW6" s="282"/>
      <c r="AX6" s="282"/>
      <c r="AY6" s="282"/>
      <c r="AZ6" s="282"/>
      <c r="BA6" s="282"/>
      <c r="BB6" s="282"/>
    </row>
    <row r="7" spans="1:54" ht="21.95" customHeight="1" thickBot="1" x14ac:dyDescent="0.35">
      <c r="A7" s="11"/>
      <c r="B7" s="4" t="s">
        <v>68</v>
      </c>
      <c r="C7" s="81">
        <v>400</v>
      </c>
      <c r="D7" s="145" t="s">
        <v>325</v>
      </c>
      <c r="E7" s="146" t="str">
        <f>IF(C7&lt;750,"Under 750, See Note (c)"," ")</f>
        <v>Under 750, See Note (c)</v>
      </c>
      <c r="F7" s="11"/>
      <c r="G7" s="11"/>
      <c r="H7" s="242"/>
      <c r="I7" s="42">
        <v>4</v>
      </c>
      <c r="J7" s="240">
        <v>4</v>
      </c>
      <c r="K7" s="283"/>
      <c r="L7" s="259"/>
      <c r="M7" s="201"/>
      <c r="X7" s="217">
        <v>35</v>
      </c>
      <c r="Y7" s="7">
        <v>85</v>
      </c>
      <c r="Z7" s="7">
        <v>95</v>
      </c>
      <c r="AA7" s="7">
        <v>110</v>
      </c>
      <c r="AB7" s="218">
        <v>135</v>
      </c>
      <c r="AD7" s="104" t="s">
        <v>79</v>
      </c>
      <c r="AE7" s="6" t="s">
        <v>38</v>
      </c>
      <c r="AF7" s="6" t="s">
        <v>20</v>
      </c>
      <c r="AG7" s="57" t="s">
        <v>43</v>
      </c>
      <c r="AH7" s="51" t="s">
        <v>112</v>
      </c>
      <c r="AI7" s="51" t="s">
        <v>112</v>
      </c>
      <c r="AJ7" s="51" t="s">
        <v>112</v>
      </c>
      <c r="AK7" s="51" t="s">
        <v>112</v>
      </c>
      <c r="AL7" s="50" t="s">
        <v>116</v>
      </c>
      <c r="AM7" s="50" t="s">
        <v>116</v>
      </c>
      <c r="AN7" s="50" t="s">
        <v>116</v>
      </c>
      <c r="AO7" s="50" t="s">
        <v>116</v>
      </c>
      <c r="AP7" s="52" t="s">
        <v>120</v>
      </c>
      <c r="AQ7" s="52" t="s">
        <v>120</v>
      </c>
      <c r="AR7" s="53" t="s">
        <v>124</v>
      </c>
      <c r="AS7" s="105" t="s">
        <v>128</v>
      </c>
      <c r="AT7" s="40"/>
      <c r="AU7" s="127"/>
      <c r="AV7" s="83"/>
      <c r="AW7" s="84"/>
      <c r="AX7" s="84"/>
      <c r="AY7" s="83"/>
      <c r="AZ7" s="84"/>
      <c r="BA7" s="84"/>
      <c r="BB7" s="84"/>
    </row>
    <row r="8" spans="1:54" ht="21.95" customHeight="1" thickBot="1" x14ac:dyDescent="0.35">
      <c r="A8" s="11"/>
      <c r="B8" s="4" t="s">
        <v>17</v>
      </c>
      <c r="C8" s="81" t="s">
        <v>20</v>
      </c>
      <c r="D8" s="145" t="s">
        <v>316</v>
      </c>
      <c r="E8" s="147"/>
      <c r="F8" s="11"/>
      <c r="G8" s="11"/>
      <c r="H8" s="243" t="s">
        <v>69</v>
      </c>
      <c r="I8" s="42">
        <v>5</v>
      </c>
      <c r="J8" s="240">
        <v>5</v>
      </c>
      <c r="K8" s="283"/>
      <c r="L8" s="259"/>
      <c r="M8" s="201"/>
      <c r="X8" s="217">
        <v>40</v>
      </c>
      <c r="Y8" s="7">
        <v>100</v>
      </c>
      <c r="Z8" s="7">
        <v>110</v>
      </c>
      <c r="AA8" s="7">
        <v>130</v>
      </c>
      <c r="AB8" s="218">
        <v>160</v>
      </c>
      <c r="AD8" s="104" t="s">
        <v>79</v>
      </c>
      <c r="AE8" s="6" t="s">
        <v>39</v>
      </c>
      <c r="AF8" s="6" t="s">
        <v>20</v>
      </c>
      <c r="AG8" s="57" t="s">
        <v>44</v>
      </c>
      <c r="AH8" s="51" t="s">
        <v>113</v>
      </c>
      <c r="AI8" s="51" t="s">
        <v>113</v>
      </c>
      <c r="AJ8" s="51" t="s">
        <v>113</v>
      </c>
      <c r="AK8" s="51" t="s">
        <v>113</v>
      </c>
      <c r="AL8" s="50" t="s">
        <v>117</v>
      </c>
      <c r="AM8" s="50" t="s">
        <v>117</v>
      </c>
      <c r="AN8" s="50" t="s">
        <v>117</v>
      </c>
      <c r="AO8" s="50" t="s">
        <v>117</v>
      </c>
      <c r="AP8" s="52" t="s">
        <v>121</v>
      </c>
      <c r="AQ8" s="52" t="s">
        <v>121</v>
      </c>
      <c r="AR8" s="53" t="s">
        <v>125</v>
      </c>
      <c r="AS8" s="105" t="s">
        <v>129</v>
      </c>
      <c r="AT8" s="40"/>
      <c r="AU8" s="128"/>
      <c r="AV8" s="85"/>
      <c r="AW8" s="86"/>
      <c r="AX8" s="86"/>
      <c r="AY8" s="85"/>
      <c r="AZ8" s="86"/>
      <c r="BA8" s="86"/>
      <c r="BB8" s="86"/>
    </row>
    <row r="9" spans="1:54" ht="21.95" customHeight="1" thickBot="1" x14ac:dyDescent="0.35">
      <c r="A9" s="11"/>
      <c r="B9" s="4" t="s">
        <v>14</v>
      </c>
      <c r="C9" s="81" t="s">
        <v>16</v>
      </c>
      <c r="D9" s="145" t="s">
        <v>324</v>
      </c>
      <c r="E9" s="147"/>
      <c r="F9" s="11"/>
      <c r="G9" s="11"/>
      <c r="H9" s="244" t="s">
        <v>9</v>
      </c>
      <c r="I9" s="42">
        <v>6</v>
      </c>
      <c r="J9" s="240">
        <v>6</v>
      </c>
      <c r="K9" s="283"/>
      <c r="L9" s="259"/>
      <c r="M9" s="201"/>
      <c r="X9" s="217">
        <v>45</v>
      </c>
      <c r="Y9" s="7">
        <v>125</v>
      </c>
      <c r="Z9" s="7">
        <v>135</v>
      </c>
      <c r="AA9" s="7">
        <v>160</v>
      </c>
      <c r="AB9" s="218">
        <v>195</v>
      </c>
      <c r="AD9" s="104" t="s">
        <v>79</v>
      </c>
      <c r="AE9" s="6" t="s">
        <v>105</v>
      </c>
      <c r="AF9" s="6" t="s">
        <v>20</v>
      </c>
      <c r="AG9" s="57" t="s">
        <v>45</v>
      </c>
      <c r="AH9" s="51" t="s">
        <v>114</v>
      </c>
      <c r="AI9" s="51" t="s">
        <v>114</v>
      </c>
      <c r="AJ9" s="51" t="s">
        <v>114</v>
      </c>
      <c r="AK9" s="51" t="s">
        <v>114</v>
      </c>
      <c r="AL9" s="50" t="s">
        <v>118</v>
      </c>
      <c r="AM9" s="50" t="s">
        <v>118</v>
      </c>
      <c r="AN9" s="50" t="s">
        <v>118</v>
      </c>
      <c r="AO9" s="50" t="s">
        <v>118</v>
      </c>
      <c r="AP9" s="52" t="s">
        <v>122</v>
      </c>
      <c r="AQ9" s="52" t="s">
        <v>122</v>
      </c>
      <c r="AR9" s="53" t="s">
        <v>126</v>
      </c>
      <c r="AS9" s="105" t="s">
        <v>130</v>
      </c>
      <c r="AT9" s="40"/>
      <c r="AU9" s="128"/>
      <c r="AV9" s="85"/>
      <c r="AW9" s="86"/>
      <c r="AX9" s="86"/>
      <c r="AY9" s="85"/>
      <c r="AZ9" s="86"/>
      <c r="BA9" s="86"/>
      <c r="BB9" s="86"/>
    </row>
    <row r="10" spans="1:54" ht="21.75" customHeight="1" thickBot="1" x14ac:dyDescent="0.35">
      <c r="A10" s="11"/>
      <c r="B10" s="5" t="s">
        <v>8</v>
      </c>
      <c r="C10" s="81" t="s">
        <v>9</v>
      </c>
      <c r="D10" s="148" t="s">
        <v>319</v>
      </c>
      <c r="E10" s="149"/>
      <c r="F10" s="11"/>
      <c r="G10" s="11"/>
      <c r="H10" s="244" t="s">
        <v>10</v>
      </c>
      <c r="I10" s="42">
        <v>7</v>
      </c>
      <c r="J10" s="240">
        <v>7</v>
      </c>
      <c r="K10" s="283"/>
      <c r="L10" s="259"/>
      <c r="M10" s="201"/>
      <c r="X10" s="217">
        <v>50</v>
      </c>
      <c r="Y10" s="7">
        <v>150</v>
      </c>
      <c r="Z10" s="7">
        <v>160</v>
      </c>
      <c r="AA10" s="7">
        <v>190</v>
      </c>
      <c r="AB10" s="218">
        <v>230</v>
      </c>
      <c r="AD10" s="104" t="s">
        <v>136</v>
      </c>
      <c r="AE10" s="6" t="s">
        <v>106</v>
      </c>
      <c r="AF10" s="6" t="s">
        <v>20</v>
      </c>
      <c r="AG10" s="57" t="s">
        <v>43</v>
      </c>
      <c r="AH10" s="51" t="s">
        <v>112</v>
      </c>
      <c r="AI10" s="51" t="s">
        <v>112</v>
      </c>
      <c r="AJ10" s="50" t="s">
        <v>116</v>
      </c>
      <c r="AK10" s="50" t="s">
        <v>116</v>
      </c>
      <c r="AL10" s="50" t="s">
        <v>116</v>
      </c>
      <c r="AM10" s="50" t="s">
        <v>116</v>
      </c>
      <c r="AN10" s="50" t="s">
        <v>116</v>
      </c>
      <c r="AO10" s="52" t="s">
        <v>120</v>
      </c>
      <c r="AP10" s="52" t="s">
        <v>120</v>
      </c>
      <c r="AQ10" s="53" t="s">
        <v>124</v>
      </c>
      <c r="AR10" s="56" t="s">
        <v>128</v>
      </c>
      <c r="AS10" s="106" t="s">
        <v>43</v>
      </c>
      <c r="AT10" s="36"/>
      <c r="AU10" s="128"/>
      <c r="AV10" s="85"/>
      <c r="AW10" s="86"/>
      <c r="AX10" s="86"/>
      <c r="AY10" s="85"/>
      <c r="AZ10" s="86"/>
      <c r="BA10" s="86"/>
      <c r="BB10" s="86"/>
    </row>
    <row r="11" spans="1:54" ht="21.95" customHeight="1" thickBot="1" x14ac:dyDescent="0.35">
      <c r="A11" s="11"/>
      <c r="B11" s="5" t="s">
        <v>296</v>
      </c>
      <c r="C11" s="81" t="s">
        <v>11</v>
      </c>
      <c r="D11" s="150" t="s">
        <v>342</v>
      </c>
      <c r="E11" s="151"/>
      <c r="F11" s="11"/>
      <c r="G11" s="11"/>
      <c r="H11" s="217" t="s">
        <v>70</v>
      </c>
      <c r="I11" s="42">
        <v>8</v>
      </c>
      <c r="J11" s="240">
        <v>8</v>
      </c>
      <c r="K11" s="283"/>
      <c r="L11" s="259" t="s">
        <v>35</v>
      </c>
      <c r="M11" s="201"/>
      <c r="X11" s="217">
        <v>55</v>
      </c>
      <c r="Y11" s="7">
        <v>175</v>
      </c>
      <c r="Z11" s="7">
        <v>185</v>
      </c>
      <c r="AA11" s="7">
        <v>220</v>
      </c>
      <c r="AB11" s="218">
        <v>265</v>
      </c>
      <c r="AD11" s="104" t="s">
        <v>136</v>
      </c>
      <c r="AE11" s="6" t="s">
        <v>38</v>
      </c>
      <c r="AF11" s="6" t="s">
        <v>20</v>
      </c>
      <c r="AG11" s="57" t="s">
        <v>45</v>
      </c>
      <c r="AH11" s="51" t="s">
        <v>114</v>
      </c>
      <c r="AI11" s="51" t="s">
        <v>114</v>
      </c>
      <c r="AJ11" s="50" t="s">
        <v>118</v>
      </c>
      <c r="AK11" s="50" t="s">
        <v>118</v>
      </c>
      <c r="AL11" s="50" t="s">
        <v>118</v>
      </c>
      <c r="AM11" s="50" t="s">
        <v>118</v>
      </c>
      <c r="AN11" s="50" t="s">
        <v>118</v>
      </c>
      <c r="AO11" s="52" t="s">
        <v>122</v>
      </c>
      <c r="AP11" s="52" t="s">
        <v>122</v>
      </c>
      <c r="AQ11" s="53" t="s">
        <v>126</v>
      </c>
      <c r="AR11" s="56" t="s">
        <v>130</v>
      </c>
      <c r="AS11" s="106" t="s">
        <v>45</v>
      </c>
      <c r="AT11" s="36"/>
      <c r="AU11" s="128"/>
      <c r="AV11" s="85"/>
      <c r="AW11" s="86"/>
      <c r="AX11" s="86"/>
      <c r="AY11" s="85"/>
      <c r="AZ11" s="86"/>
      <c r="BA11" s="86"/>
      <c r="BB11" s="86"/>
    </row>
    <row r="12" spans="1:54" ht="21.95" customHeight="1" thickBot="1" x14ac:dyDescent="0.35">
      <c r="A12" s="11"/>
      <c r="B12" s="5" t="s">
        <v>306</v>
      </c>
      <c r="C12" s="81" t="s">
        <v>298</v>
      </c>
      <c r="D12" s="145" t="s">
        <v>323</v>
      </c>
      <c r="E12" s="151"/>
      <c r="F12" s="11"/>
      <c r="G12" s="11"/>
      <c r="H12" s="244" t="s">
        <v>298</v>
      </c>
      <c r="I12" s="42">
        <v>9</v>
      </c>
      <c r="J12" s="240">
        <v>9</v>
      </c>
      <c r="K12" s="284"/>
      <c r="L12" s="259"/>
      <c r="M12" s="201"/>
      <c r="X12" s="217">
        <v>60</v>
      </c>
      <c r="Y12" s="7">
        <v>200</v>
      </c>
      <c r="Z12" s="7">
        <v>210</v>
      </c>
      <c r="AA12" s="7">
        <v>250</v>
      </c>
      <c r="AB12" s="218">
        <v>300</v>
      </c>
      <c r="AD12" s="104" t="s">
        <v>136</v>
      </c>
      <c r="AE12" s="6" t="s">
        <v>39</v>
      </c>
      <c r="AF12" s="6" t="s">
        <v>20</v>
      </c>
      <c r="AG12" s="57" t="s">
        <v>46</v>
      </c>
      <c r="AH12" s="51" t="s">
        <v>131</v>
      </c>
      <c r="AI12" s="51" t="s">
        <v>131</v>
      </c>
      <c r="AJ12" s="50" t="s">
        <v>132</v>
      </c>
      <c r="AK12" s="50" t="s">
        <v>132</v>
      </c>
      <c r="AL12" s="50" t="s">
        <v>132</v>
      </c>
      <c r="AM12" s="50" t="s">
        <v>132</v>
      </c>
      <c r="AN12" s="50" t="s">
        <v>132</v>
      </c>
      <c r="AO12" s="52" t="s">
        <v>133</v>
      </c>
      <c r="AP12" s="52" t="s">
        <v>133</v>
      </c>
      <c r="AQ12" s="53" t="s">
        <v>134</v>
      </c>
      <c r="AR12" s="56" t="s">
        <v>135</v>
      </c>
      <c r="AS12" s="107" t="s">
        <v>46</v>
      </c>
      <c r="AT12" s="36"/>
      <c r="AU12" s="128"/>
      <c r="AV12" s="85"/>
      <c r="AW12" s="86"/>
      <c r="AX12" s="86"/>
      <c r="AY12" s="85"/>
      <c r="AZ12" s="86"/>
      <c r="BA12" s="86"/>
      <c r="BB12" s="86"/>
    </row>
    <row r="13" spans="1:54" ht="21.95" customHeight="1" thickBot="1" x14ac:dyDescent="0.35">
      <c r="A13" s="11"/>
      <c r="B13" s="37" t="s">
        <v>108</v>
      </c>
      <c r="C13" s="82" t="s">
        <v>109</v>
      </c>
      <c r="D13" s="145" t="s">
        <v>317</v>
      </c>
      <c r="E13" s="146" t="str">
        <f>IF(C13="NONE","See Note (e)","See Note (e)")</f>
        <v>See Note (e)</v>
      </c>
      <c r="F13" s="11"/>
      <c r="G13" s="11"/>
      <c r="H13" s="244" t="s">
        <v>304</v>
      </c>
      <c r="I13" s="42">
        <v>10</v>
      </c>
      <c r="J13" s="240">
        <v>10</v>
      </c>
      <c r="K13" s="284"/>
      <c r="L13" s="259"/>
      <c r="M13" s="201"/>
      <c r="X13" s="217">
        <v>65</v>
      </c>
      <c r="Y13" s="7">
        <v>225</v>
      </c>
      <c r="Z13" s="7">
        <v>250</v>
      </c>
      <c r="AA13" s="7">
        <v>290</v>
      </c>
      <c r="AB13" s="218">
        <v>330</v>
      </c>
      <c r="AD13" s="104" t="s">
        <v>136</v>
      </c>
      <c r="AE13" s="6" t="s">
        <v>105</v>
      </c>
      <c r="AF13" s="6" t="s">
        <v>20</v>
      </c>
      <c r="AG13" s="57" t="s">
        <v>47</v>
      </c>
      <c r="AH13" s="51" t="s">
        <v>145</v>
      </c>
      <c r="AI13" s="51" t="s">
        <v>145</v>
      </c>
      <c r="AJ13" s="50" t="s">
        <v>146</v>
      </c>
      <c r="AK13" s="50" t="s">
        <v>146</v>
      </c>
      <c r="AL13" s="50" t="s">
        <v>146</v>
      </c>
      <c r="AM13" s="50" t="s">
        <v>146</v>
      </c>
      <c r="AN13" s="50" t="s">
        <v>146</v>
      </c>
      <c r="AO13" s="52" t="s">
        <v>147</v>
      </c>
      <c r="AP13" s="52" t="s">
        <v>147</v>
      </c>
      <c r="AQ13" s="53" t="s">
        <v>148</v>
      </c>
      <c r="AR13" s="56" t="s">
        <v>181</v>
      </c>
      <c r="AS13" s="107" t="s">
        <v>47</v>
      </c>
      <c r="AT13" s="36"/>
      <c r="AU13" s="128"/>
      <c r="AV13" s="85"/>
      <c r="AW13" s="86"/>
      <c r="AX13" s="86"/>
      <c r="AY13" s="85"/>
      <c r="AZ13" s="86"/>
      <c r="BA13" s="86"/>
      <c r="BB13" s="86"/>
    </row>
    <row r="14" spans="1:54" ht="21.95" customHeight="1" thickBot="1" x14ac:dyDescent="0.35">
      <c r="A14" s="11"/>
      <c r="B14" s="4" t="s">
        <v>36</v>
      </c>
      <c r="C14" s="81">
        <v>22</v>
      </c>
      <c r="D14" s="145" t="s">
        <v>327</v>
      </c>
      <c r="E14" s="147"/>
      <c r="F14" s="11"/>
      <c r="G14" s="11"/>
      <c r="H14" s="245" t="s">
        <v>305</v>
      </c>
      <c r="I14" s="42">
        <v>11</v>
      </c>
      <c r="J14" s="240">
        <v>11</v>
      </c>
      <c r="K14" s="284"/>
      <c r="L14" s="259"/>
      <c r="M14" s="201"/>
      <c r="X14" s="217">
        <v>70</v>
      </c>
      <c r="Y14" s="7">
        <v>250</v>
      </c>
      <c r="Z14" s="7">
        <v>290</v>
      </c>
      <c r="AA14" s="7">
        <v>330</v>
      </c>
      <c r="AB14" s="218">
        <v>360</v>
      </c>
      <c r="AD14" s="104" t="s">
        <v>137</v>
      </c>
      <c r="AE14" s="6" t="s">
        <v>106</v>
      </c>
      <c r="AF14" s="6" t="s">
        <v>20</v>
      </c>
      <c r="AG14" s="57" t="s">
        <v>43</v>
      </c>
      <c r="AH14" s="51" t="s">
        <v>112</v>
      </c>
      <c r="AI14" s="50" t="s">
        <v>116</v>
      </c>
      <c r="AJ14" s="50" t="s">
        <v>116</v>
      </c>
      <c r="AK14" s="50" t="s">
        <v>116</v>
      </c>
      <c r="AL14" s="52" t="s">
        <v>120</v>
      </c>
      <c r="AM14" s="52" t="s">
        <v>120</v>
      </c>
      <c r="AN14" s="52" t="s">
        <v>120</v>
      </c>
      <c r="AO14" s="53" t="s">
        <v>124</v>
      </c>
      <c r="AP14" s="53" t="s">
        <v>124</v>
      </c>
      <c r="AQ14" s="56" t="s">
        <v>128</v>
      </c>
      <c r="AR14" s="87" t="s">
        <v>43</v>
      </c>
      <c r="AS14" s="106" t="s">
        <v>43</v>
      </c>
      <c r="AU14" s="128"/>
      <c r="AV14" s="85"/>
      <c r="AW14" s="86"/>
      <c r="AX14" s="86"/>
      <c r="AY14" s="85"/>
      <c r="AZ14" s="86"/>
      <c r="BA14" s="86"/>
      <c r="BB14" s="86"/>
    </row>
    <row r="15" spans="1:54" ht="21.95" customHeight="1" thickTop="1" thickBot="1" x14ac:dyDescent="0.35">
      <c r="A15" s="11"/>
      <c r="B15" s="4" t="s">
        <v>13</v>
      </c>
      <c r="C15" s="81">
        <v>10</v>
      </c>
      <c r="D15" s="145" t="s">
        <v>328</v>
      </c>
      <c r="E15" s="147"/>
      <c r="F15" s="11"/>
      <c r="G15" s="11"/>
      <c r="H15" s="243" t="s">
        <v>297</v>
      </c>
      <c r="I15" s="42">
        <v>12</v>
      </c>
      <c r="J15" s="240">
        <v>12</v>
      </c>
      <c r="K15" s="284"/>
      <c r="L15" s="259"/>
      <c r="M15" s="201"/>
      <c r="N15" s="288" t="s">
        <v>289</v>
      </c>
      <c r="O15" s="289"/>
      <c r="P15" s="289"/>
      <c r="Q15" s="289"/>
      <c r="R15" s="289"/>
      <c r="S15" s="289"/>
      <c r="T15" s="289"/>
      <c r="U15" s="290"/>
      <c r="X15" s="219">
        <v>80</v>
      </c>
      <c r="Y15" s="220">
        <v>330</v>
      </c>
      <c r="Z15" s="220">
        <v>380</v>
      </c>
      <c r="AA15" s="220">
        <v>430</v>
      </c>
      <c r="AB15" s="221">
        <v>470</v>
      </c>
      <c r="AD15" s="104" t="s">
        <v>137</v>
      </c>
      <c r="AE15" s="6" t="s">
        <v>38</v>
      </c>
      <c r="AF15" s="6" t="s">
        <v>20</v>
      </c>
      <c r="AG15" s="57" t="s">
        <v>45</v>
      </c>
      <c r="AH15" s="51" t="s">
        <v>114</v>
      </c>
      <c r="AI15" s="50" t="s">
        <v>118</v>
      </c>
      <c r="AJ15" s="50" t="s">
        <v>118</v>
      </c>
      <c r="AK15" s="50" t="s">
        <v>118</v>
      </c>
      <c r="AL15" s="52" t="s">
        <v>122</v>
      </c>
      <c r="AM15" s="52" t="s">
        <v>122</v>
      </c>
      <c r="AN15" s="52" t="s">
        <v>122</v>
      </c>
      <c r="AO15" s="53" t="s">
        <v>126</v>
      </c>
      <c r="AP15" s="53" t="s">
        <v>126</v>
      </c>
      <c r="AQ15" s="56" t="s">
        <v>130</v>
      </c>
      <c r="AR15" s="87" t="s">
        <v>45</v>
      </c>
      <c r="AS15" s="106" t="s">
        <v>45</v>
      </c>
      <c r="AU15" s="128"/>
      <c r="AV15" s="85"/>
      <c r="AW15" s="86"/>
      <c r="AX15" s="86"/>
      <c r="AY15" s="85"/>
      <c r="AZ15" s="86"/>
      <c r="BA15" s="86"/>
      <c r="BB15" s="86"/>
    </row>
    <row r="16" spans="1:54" ht="21.95" customHeight="1" thickBot="1" x14ac:dyDescent="0.35">
      <c r="A16" s="11"/>
      <c r="B16" s="124" t="s">
        <v>26</v>
      </c>
      <c r="E16" s="130"/>
      <c r="F16" s="11"/>
      <c r="G16" s="11"/>
      <c r="H16" s="244" t="s">
        <v>11</v>
      </c>
      <c r="I16" s="42">
        <v>13</v>
      </c>
      <c r="J16" s="240">
        <v>13</v>
      </c>
      <c r="K16" s="284"/>
      <c r="L16" s="259"/>
      <c r="M16" s="201"/>
      <c r="N16" s="210">
        <f>C14</f>
        <v>22</v>
      </c>
      <c r="O16" s="46">
        <f>C15</f>
        <v>10</v>
      </c>
      <c r="P16" s="48">
        <f>C22</f>
        <v>54.545454545454547</v>
      </c>
      <c r="Q16" s="47">
        <f>Y2</f>
        <v>100</v>
      </c>
      <c r="R16" s="44" t="s">
        <v>266</v>
      </c>
      <c r="S16" s="45" t="str">
        <f>AG3</f>
        <v>7-10</v>
      </c>
      <c r="T16" s="44" t="s">
        <v>267</v>
      </c>
      <c r="U16" s="211" t="str">
        <f>C13</f>
        <v>NONE</v>
      </c>
      <c r="V16" s="209"/>
      <c r="Z16" s="8"/>
      <c r="AD16" s="104" t="s">
        <v>137</v>
      </c>
      <c r="AE16" s="6" t="s">
        <v>39</v>
      </c>
      <c r="AF16" s="6" t="s">
        <v>20</v>
      </c>
      <c r="AG16" s="57" t="s">
        <v>46</v>
      </c>
      <c r="AH16" s="51" t="s">
        <v>131</v>
      </c>
      <c r="AI16" s="50" t="s">
        <v>133</v>
      </c>
      <c r="AJ16" s="50" t="s">
        <v>133</v>
      </c>
      <c r="AK16" s="50" t="s">
        <v>133</v>
      </c>
      <c r="AL16" s="52" t="s">
        <v>133</v>
      </c>
      <c r="AM16" s="52" t="s">
        <v>133</v>
      </c>
      <c r="AN16" s="52" t="s">
        <v>133</v>
      </c>
      <c r="AO16" s="53" t="s">
        <v>134</v>
      </c>
      <c r="AP16" s="53" t="s">
        <v>134</v>
      </c>
      <c r="AQ16" s="56" t="s">
        <v>135</v>
      </c>
      <c r="AR16" s="87" t="s">
        <v>46</v>
      </c>
      <c r="AS16" s="106" t="s">
        <v>46</v>
      </c>
      <c r="AU16" s="128"/>
      <c r="AV16" s="85"/>
      <c r="AW16" s="86"/>
      <c r="AX16" s="86"/>
      <c r="AY16" s="85"/>
      <c r="AZ16" s="86"/>
      <c r="BA16" s="86"/>
      <c r="BB16" s="86"/>
    </row>
    <row r="17" spans="1:54" ht="24.95" customHeight="1" thickBot="1" x14ac:dyDescent="0.35">
      <c r="A17" s="11"/>
      <c r="B17" s="153" t="s">
        <v>299</v>
      </c>
      <c r="C17" s="190" t="str">
        <f>IF(C12="parallel","",C25)</f>
        <v/>
      </c>
      <c r="D17" s="145" t="str">
        <f>IF(C12="parallel","N/A for Parallel Barrier Type","Based on the Length of the Bridge Approach Transition Section")</f>
        <v>N/A for Parallel Barrier Type</v>
      </c>
      <c r="E17" s="154"/>
      <c r="F17" s="11"/>
      <c r="G17" s="11"/>
      <c r="H17" s="244" t="s">
        <v>12</v>
      </c>
      <c r="I17" s="42">
        <v>14</v>
      </c>
      <c r="J17" s="240">
        <v>14</v>
      </c>
      <c r="K17" s="284"/>
      <c r="L17" s="259"/>
      <c r="M17" s="201"/>
      <c r="N17" s="212" t="str">
        <f>C17</f>
        <v/>
      </c>
      <c r="O17" s="213" t="str">
        <f>C18</f>
        <v/>
      </c>
      <c r="P17" s="214" t="str">
        <f>C23</f>
        <v/>
      </c>
      <c r="Q17" s="215" t="str">
        <f>IF(C12="parallel","","Flare Rate (a:b)=")</f>
        <v/>
      </c>
      <c r="R17" s="257" t="str">
        <f>C19</f>
        <v/>
      </c>
      <c r="S17" s="258"/>
      <c r="T17" s="215"/>
      <c r="U17" s="216"/>
      <c r="AD17" s="104" t="s">
        <v>137</v>
      </c>
      <c r="AE17" s="6" t="s">
        <v>105</v>
      </c>
      <c r="AF17" s="6" t="s">
        <v>20</v>
      </c>
      <c r="AG17" s="57" t="s">
        <v>47</v>
      </c>
      <c r="AH17" s="51" t="s">
        <v>145</v>
      </c>
      <c r="AI17" s="50" t="s">
        <v>146</v>
      </c>
      <c r="AJ17" s="50" t="s">
        <v>146</v>
      </c>
      <c r="AK17" s="50" t="s">
        <v>146</v>
      </c>
      <c r="AL17" s="52" t="s">
        <v>147</v>
      </c>
      <c r="AM17" s="52" t="s">
        <v>147</v>
      </c>
      <c r="AN17" s="52" t="s">
        <v>147</v>
      </c>
      <c r="AO17" s="53" t="s">
        <v>182</v>
      </c>
      <c r="AP17" s="53" t="s">
        <v>182</v>
      </c>
      <c r="AQ17" s="56" t="s">
        <v>181</v>
      </c>
      <c r="AR17" s="87" t="s">
        <v>47</v>
      </c>
      <c r="AS17" s="106" t="s">
        <v>47</v>
      </c>
      <c r="AU17" s="128"/>
      <c r="AV17" s="85"/>
      <c r="AW17" s="86"/>
      <c r="AX17" s="86"/>
      <c r="AY17" s="86"/>
      <c r="AZ17" s="86"/>
      <c r="BA17" s="86"/>
      <c r="BB17" s="86"/>
    </row>
    <row r="18" spans="1:54" ht="24.95" customHeight="1" thickBot="1" x14ac:dyDescent="0.35">
      <c r="A18" s="11"/>
      <c r="B18" s="153" t="s">
        <v>300</v>
      </c>
      <c r="C18" s="190" t="str">
        <f>IF(C12="parallel","",X19)</f>
        <v/>
      </c>
      <c r="D18" s="145" t="str">
        <f>IF(C12="parallel","N/A for Parallel Barrier Type","Suggested Shy-Line Offset Values")</f>
        <v>N/A for Parallel Barrier Type</v>
      </c>
      <c r="E18" s="131"/>
      <c r="F18" s="12"/>
      <c r="G18" s="11"/>
      <c r="H18" s="243" t="s">
        <v>71</v>
      </c>
      <c r="I18" s="42">
        <v>15</v>
      </c>
      <c r="J18" s="240">
        <v>15</v>
      </c>
      <c r="K18" s="284"/>
      <c r="L18" s="259"/>
      <c r="M18" s="201"/>
      <c r="X18" s="122" t="s">
        <v>308</v>
      </c>
      <c r="AD18" s="104" t="s">
        <v>82</v>
      </c>
      <c r="AE18" s="6" t="s">
        <v>106</v>
      </c>
      <c r="AF18" s="6" t="s">
        <v>20</v>
      </c>
      <c r="AG18" s="72" t="s">
        <v>44</v>
      </c>
      <c r="AH18" s="50" t="s">
        <v>117</v>
      </c>
      <c r="AI18" s="50" t="s">
        <v>117</v>
      </c>
      <c r="AJ18" s="50" t="s">
        <v>117</v>
      </c>
      <c r="AK18" s="52" t="s">
        <v>121</v>
      </c>
      <c r="AL18" s="52" t="s">
        <v>121</v>
      </c>
      <c r="AM18" s="52" t="s">
        <v>121</v>
      </c>
      <c r="AN18" s="53" t="s">
        <v>125</v>
      </c>
      <c r="AO18" s="56" t="s">
        <v>129</v>
      </c>
      <c r="AP18" s="56" t="s">
        <v>129</v>
      </c>
      <c r="AQ18" s="88" t="s">
        <v>44</v>
      </c>
      <c r="AR18" s="88" t="s">
        <v>44</v>
      </c>
      <c r="AS18" s="108" t="s">
        <v>44</v>
      </c>
      <c r="AU18" s="128"/>
      <c r="AV18" s="85"/>
      <c r="AW18" s="86"/>
      <c r="AX18" s="86"/>
      <c r="AY18" s="86"/>
      <c r="AZ18" s="86"/>
      <c r="BA18" s="86"/>
      <c r="BB18" s="86"/>
    </row>
    <row r="19" spans="1:54" ht="21.95" customHeight="1" thickTop="1" thickBot="1" x14ac:dyDescent="0.35">
      <c r="A19" s="11"/>
      <c r="B19" s="153" t="s">
        <v>318</v>
      </c>
      <c r="C19" s="191" t="str">
        <f>IF(C12="parallel","",X36)</f>
        <v/>
      </c>
      <c r="D19" s="145" t="str">
        <f>IF(C12="parallel","N/A for Parallel Barrier Type","Suggested Shy-Line Offset Values")</f>
        <v>N/A for Parallel Barrier Type</v>
      </c>
      <c r="E19" s="151"/>
      <c r="F19" s="39"/>
      <c r="G19" s="11"/>
      <c r="H19" s="244" t="s">
        <v>15</v>
      </c>
      <c r="I19" s="42">
        <v>16</v>
      </c>
      <c r="J19" s="240">
        <v>16</v>
      </c>
      <c r="K19" s="284"/>
      <c r="L19" s="259"/>
      <c r="M19" s="201"/>
      <c r="X19" s="225">
        <f>LOOKUP(C6,X22:X31,Y22:Y31)</f>
        <v>5</v>
      </c>
      <c r="Y19" s="117"/>
      <c r="AD19" s="104" t="s">
        <v>82</v>
      </c>
      <c r="AE19" s="6" t="s">
        <v>38</v>
      </c>
      <c r="AF19" s="6" t="s">
        <v>20</v>
      </c>
      <c r="AG19" s="57" t="s">
        <v>46</v>
      </c>
      <c r="AH19" s="50" t="s">
        <v>132</v>
      </c>
      <c r="AI19" s="50" t="s">
        <v>132</v>
      </c>
      <c r="AJ19" s="50" t="s">
        <v>132</v>
      </c>
      <c r="AK19" s="52" t="s">
        <v>133</v>
      </c>
      <c r="AL19" s="52" t="s">
        <v>133</v>
      </c>
      <c r="AM19" s="52" t="s">
        <v>133</v>
      </c>
      <c r="AN19" s="53" t="s">
        <v>134</v>
      </c>
      <c r="AO19" s="56" t="s">
        <v>135</v>
      </c>
      <c r="AP19" s="56" t="s">
        <v>135</v>
      </c>
      <c r="AQ19" s="87" t="s">
        <v>46</v>
      </c>
      <c r="AR19" s="87" t="s">
        <v>46</v>
      </c>
      <c r="AS19" s="106" t="s">
        <v>46</v>
      </c>
      <c r="AT19" s="36"/>
      <c r="AU19" s="128"/>
      <c r="AV19" s="85"/>
      <c r="AW19" s="86"/>
      <c r="AX19" s="86"/>
      <c r="AY19" s="86"/>
      <c r="AZ19" s="86"/>
      <c r="BA19" s="86"/>
      <c r="BB19" s="86"/>
    </row>
    <row r="20" spans="1:54" ht="21.95" customHeight="1" thickBot="1" x14ac:dyDescent="0.35">
      <c r="A20" s="11"/>
      <c r="B20" s="153" t="s">
        <v>37</v>
      </c>
      <c r="C20" s="192" t="str">
        <f>AG3</f>
        <v>7-10</v>
      </c>
      <c r="D20" s="145" t="str">
        <f>IF(AND(C13&gt;329,C13&lt;2951),"Clear Zone - Curve Correction Factor Applied;  (a), (b), or (d) values, See Notes","Clear Zone;  (a), (b), or (d) values, See Notes")</f>
        <v>Clear Zone;  (a), (b), or (d) values, See Notes</v>
      </c>
      <c r="E20" s="146"/>
      <c r="F20" s="11"/>
      <c r="G20" s="11"/>
      <c r="H20" s="244" t="s">
        <v>16</v>
      </c>
      <c r="I20" s="42">
        <v>17</v>
      </c>
      <c r="J20" s="240">
        <v>17</v>
      </c>
      <c r="K20" s="202"/>
      <c r="L20" s="18"/>
      <c r="M20" s="201"/>
      <c r="O20" s="36"/>
      <c r="P20" s="36"/>
      <c r="X20" s="226" t="s">
        <v>2</v>
      </c>
      <c r="Y20" s="218" t="s">
        <v>307</v>
      </c>
      <c r="Z20" s="127"/>
      <c r="AA20" s="127"/>
      <c r="AB20" s="127"/>
      <c r="AD20" s="104" t="s">
        <v>82</v>
      </c>
      <c r="AE20" s="6" t="s">
        <v>39</v>
      </c>
      <c r="AF20" s="6" t="s">
        <v>20</v>
      </c>
      <c r="AG20" s="57" t="s">
        <v>47</v>
      </c>
      <c r="AH20" s="50" t="s">
        <v>146</v>
      </c>
      <c r="AI20" s="50" t="s">
        <v>146</v>
      </c>
      <c r="AJ20" s="50" t="s">
        <v>146</v>
      </c>
      <c r="AK20" s="52" t="s">
        <v>147</v>
      </c>
      <c r="AL20" s="52" t="s">
        <v>147</v>
      </c>
      <c r="AM20" s="52" t="s">
        <v>147</v>
      </c>
      <c r="AN20" s="53" t="s">
        <v>182</v>
      </c>
      <c r="AO20" s="56" t="s">
        <v>181</v>
      </c>
      <c r="AP20" s="56" t="s">
        <v>181</v>
      </c>
      <c r="AQ20" s="87" t="s">
        <v>47</v>
      </c>
      <c r="AR20" s="87" t="s">
        <v>47</v>
      </c>
      <c r="AS20" s="106" t="s">
        <v>47</v>
      </c>
      <c r="AT20" s="36"/>
    </row>
    <row r="21" spans="1:54" ht="21.95" customHeight="1" thickBot="1" x14ac:dyDescent="0.35">
      <c r="A21" s="11"/>
      <c r="B21" s="153" t="s">
        <v>33</v>
      </c>
      <c r="C21" s="193">
        <f>Y2</f>
        <v>100</v>
      </c>
      <c r="D21" s="145" t="s">
        <v>340</v>
      </c>
      <c r="E21" s="155"/>
      <c r="F21" s="11"/>
      <c r="G21" s="11"/>
      <c r="H21" s="238"/>
      <c r="I21" s="42">
        <v>18</v>
      </c>
      <c r="J21" s="240">
        <v>18</v>
      </c>
      <c r="K21" s="203"/>
      <c r="L21" s="189" t="str">
        <f>IF(AND(C9="Adjacent",C12="parallel"),"Adjacent_Parallel",IF(AND(C9="Adjacent",C12="flared / rigid"),"Adjacent_Flared_Rigid",IF(AND(C9="Adjacent",C12="flared / semi rigid"),"Adjacent_Flared_Semi_Rigid",IF(AND(C9="Opposing",C12="parallel"),"Opposing_Parallel",IF(AND(C9="Opposing",C12="flared / rigid"),"Opposing_Flared_Rigid",IF(AND(C9="Opposing",C12="flared / semi rigid"),"Opposing_Flared_Semi_Rigid"))))))</f>
        <v>Opposing_Parallel</v>
      </c>
      <c r="M21" s="201"/>
      <c r="O21" s="36"/>
      <c r="P21" s="36"/>
      <c r="X21" s="217" t="s">
        <v>3</v>
      </c>
      <c r="Y21" s="218"/>
      <c r="Z21" s="187"/>
      <c r="AA21" s="129"/>
      <c r="AB21" s="129"/>
      <c r="AD21" s="104" t="s">
        <v>82</v>
      </c>
      <c r="AE21" s="6" t="s">
        <v>105</v>
      </c>
      <c r="AF21" s="6" t="s">
        <v>20</v>
      </c>
      <c r="AG21" s="57" t="s">
        <v>48</v>
      </c>
      <c r="AH21" s="50" t="s">
        <v>160</v>
      </c>
      <c r="AI21" s="50" t="s">
        <v>160</v>
      </c>
      <c r="AJ21" s="50" t="s">
        <v>160</v>
      </c>
      <c r="AK21" s="52" t="s">
        <v>161</v>
      </c>
      <c r="AL21" s="52" t="s">
        <v>183</v>
      </c>
      <c r="AM21" s="52" t="s">
        <v>183</v>
      </c>
      <c r="AN21" s="53" t="s">
        <v>184</v>
      </c>
      <c r="AO21" s="56" t="s">
        <v>185</v>
      </c>
      <c r="AP21" s="56" t="s">
        <v>185</v>
      </c>
      <c r="AQ21" s="87" t="s">
        <v>48</v>
      </c>
      <c r="AR21" s="87" t="s">
        <v>48</v>
      </c>
      <c r="AS21" s="106" t="s">
        <v>48</v>
      </c>
      <c r="AT21" s="36"/>
    </row>
    <row r="22" spans="1:54" ht="21.95" customHeight="1" thickBot="1" x14ac:dyDescent="0.35">
      <c r="A22" s="11"/>
      <c r="B22" s="153" t="s">
        <v>25</v>
      </c>
      <c r="C22" s="24">
        <f>IF(C12="parallel",(C14-C15)/(C14/C21),((C14+((1/C19)*C17)-C15))/((1/C19)+(C14/C21)))</f>
        <v>54.545454545454547</v>
      </c>
      <c r="D22" s="145" t="s">
        <v>341</v>
      </c>
      <c r="E22" s="138"/>
      <c r="F22" s="11"/>
      <c r="G22" s="11"/>
      <c r="H22" s="243" t="s">
        <v>41</v>
      </c>
      <c r="I22" s="42">
        <v>19</v>
      </c>
      <c r="J22" s="240">
        <v>19</v>
      </c>
      <c r="K22" s="203"/>
      <c r="L22" s="18"/>
      <c r="M22" s="201"/>
      <c r="O22" s="36"/>
      <c r="P22" s="36"/>
      <c r="X22" s="217">
        <v>30</v>
      </c>
      <c r="Y22" s="218">
        <v>4</v>
      </c>
      <c r="Z22" s="187"/>
      <c r="AA22" s="129"/>
      <c r="AB22" s="129"/>
      <c r="AD22" s="104" t="s">
        <v>83</v>
      </c>
      <c r="AE22" s="6" t="s">
        <v>106</v>
      </c>
      <c r="AF22" s="6" t="s">
        <v>20</v>
      </c>
      <c r="AG22" s="72" t="s">
        <v>46</v>
      </c>
      <c r="AH22" s="50" t="s">
        <v>132</v>
      </c>
      <c r="AI22" s="50" t="s">
        <v>132</v>
      </c>
      <c r="AJ22" s="50" t="s">
        <v>132</v>
      </c>
      <c r="AK22" s="52" t="s">
        <v>133</v>
      </c>
      <c r="AL22" s="52" t="s">
        <v>133</v>
      </c>
      <c r="AM22" s="52" t="s">
        <v>133</v>
      </c>
      <c r="AN22" s="53" t="s">
        <v>134</v>
      </c>
      <c r="AO22" s="56" t="s">
        <v>135</v>
      </c>
      <c r="AP22" s="56" t="s">
        <v>135</v>
      </c>
      <c r="AQ22" s="88" t="s">
        <v>46</v>
      </c>
      <c r="AR22" s="88" t="s">
        <v>46</v>
      </c>
      <c r="AS22" s="108" t="s">
        <v>46</v>
      </c>
      <c r="AT22" s="36"/>
    </row>
    <row r="23" spans="1:54" ht="21.95" customHeight="1" thickBot="1" x14ac:dyDescent="0.35">
      <c r="A23" s="11"/>
      <c r="B23" s="153" t="s">
        <v>343</v>
      </c>
      <c r="C23" s="24" t="str">
        <f>IF(C12="parallel","",(C14-(C14/C21)*C22))</f>
        <v/>
      </c>
      <c r="D23" s="158" t="str">
        <f>IF(C12="parallel","N/A for Parallel Barrier Type","Lateral offset from edge of travelway to beginning of L.O.N. (FLARED)")</f>
        <v>N/A for Parallel Barrier Type</v>
      </c>
      <c r="E23" s="139"/>
      <c r="F23" s="11"/>
      <c r="G23" s="11"/>
      <c r="H23" s="246" t="s">
        <v>18</v>
      </c>
      <c r="I23" s="42">
        <v>20</v>
      </c>
      <c r="J23" s="240">
        <v>20</v>
      </c>
      <c r="K23" s="203"/>
      <c r="L23" s="18"/>
      <c r="M23" s="201"/>
      <c r="O23" s="36"/>
      <c r="P23" s="36"/>
      <c r="X23" s="217">
        <v>35</v>
      </c>
      <c r="Y23" s="218">
        <v>4.5</v>
      </c>
      <c r="Z23" s="187"/>
      <c r="AA23" s="129"/>
      <c r="AB23" s="129"/>
      <c r="AD23" s="104" t="s">
        <v>83</v>
      </c>
      <c r="AE23" s="6" t="s">
        <v>38</v>
      </c>
      <c r="AF23" s="6" t="s">
        <v>20</v>
      </c>
      <c r="AG23" s="57" t="s">
        <v>49</v>
      </c>
      <c r="AH23" s="50" t="s">
        <v>168</v>
      </c>
      <c r="AI23" s="50" t="s">
        <v>168</v>
      </c>
      <c r="AJ23" s="50" t="s">
        <v>168</v>
      </c>
      <c r="AK23" s="52" t="s">
        <v>186</v>
      </c>
      <c r="AL23" s="52" t="s">
        <v>186</v>
      </c>
      <c r="AM23" s="52" t="s">
        <v>186</v>
      </c>
      <c r="AN23" s="53" t="s">
        <v>187</v>
      </c>
      <c r="AO23" s="56" t="s">
        <v>188</v>
      </c>
      <c r="AP23" s="56" t="s">
        <v>188</v>
      </c>
      <c r="AQ23" s="87" t="s">
        <v>49</v>
      </c>
      <c r="AR23" s="87" t="s">
        <v>49</v>
      </c>
      <c r="AS23" s="106" t="s">
        <v>49</v>
      </c>
      <c r="AT23" s="36"/>
    </row>
    <row r="24" spans="1:54" ht="21.95" customHeight="1" thickBot="1" x14ac:dyDescent="0.35">
      <c r="A24" s="11"/>
      <c r="B24" s="124" t="s">
        <v>322</v>
      </c>
      <c r="D24" s="152"/>
      <c r="E24" s="130"/>
      <c r="F24" s="11"/>
      <c r="G24" s="11"/>
      <c r="H24" s="246" t="s">
        <v>19</v>
      </c>
      <c r="I24" s="42">
        <v>21</v>
      </c>
      <c r="J24" s="240">
        <v>21</v>
      </c>
      <c r="K24" s="203"/>
      <c r="L24" s="18"/>
      <c r="M24" s="201"/>
      <c r="O24" s="36"/>
      <c r="P24" s="36"/>
      <c r="X24" s="217">
        <v>40</v>
      </c>
      <c r="Y24" s="218">
        <v>5</v>
      </c>
      <c r="Z24" s="187"/>
      <c r="AA24" s="129"/>
      <c r="AB24" s="129"/>
      <c r="AD24" s="104" t="s">
        <v>83</v>
      </c>
      <c r="AE24" s="6" t="s">
        <v>39</v>
      </c>
      <c r="AF24" s="6" t="s">
        <v>20</v>
      </c>
      <c r="AG24" s="57" t="s">
        <v>50</v>
      </c>
      <c r="AH24" s="50" t="s">
        <v>189</v>
      </c>
      <c r="AI24" s="50" t="s">
        <v>189</v>
      </c>
      <c r="AJ24" s="50" t="s">
        <v>189</v>
      </c>
      <c r="AK24" s="52" t="s">
        <v>174</v>
      </c>
      <c r="AL24" s="52" t="s">
        <v>174</v>
      </c>
      <c r="AM24" s="52" t="s">
        <v>174</v>
      </c>
      <c r="AN24" s="53" t="s">
        <v>175</v>
      </c>
      <c r="AO24" s="56" t="s">
        <v>176</v>
      </c>
      <c r="AP24" s="56" t="s">
        <v>176</v>
      </c>
      <c r="AQ24" s="87" t="s">
        <v>50</v>
      </c>
      <c r="AR24" s="87" t="s">
        <v>50</v>
      </c>
      <c r="AS24" s="106" t="s">
        <v>50</v>
      </c>
      <c r="AT24" s="36"/>
    </row>
    <row r="25" spans="1:54" ht="21.95" customHeight="1" thickBot="1" x14ac:dyDescent="0.35">
      <c r="A25" s="11"/>
      <c r="B25" s="153" t="s">
        <v>263</v>
      </c>
      <c r="C25" s="43">
        <f>IF(C10="YES",37.5,0)</f>
        <v>37.5</v>
      </c>
      <c r="D25" s="137" t="str">
        <f>IF(C10="yes","Included in L.O.N.","Not needed when there is no bridge attachment")</f>
        <v>Included in L.O.N.</v>
      </c>
      <c r="E25" s="138"/>
      <c r="F25" s="11"/>
      <c r="G25" s="11"/>
      <c r="H25" s="246" t="s">
        <v>20</v>
      </c>
      <c r="I25" s="42">
        <v>22</v>
      </c>
      <c r="J25" s="240">
        <v>22</v>
      </c>
      <c r="K25" s="203"/>
      <c r="L25" s="196"/>
      <c r="M25" s="201"/>
      <c r="O25" s="36"/>
      <c r="P25" s="36"/>
      <c r="X25" s="217">
        <v>45</v>
      </c>
      <c r="Y25" s="218">
        <v>6</v>
      </c>
      <c r="Z25" s="187"/>
      <c r="AA25" s="129"/>
      <c r="AB25" s="129"/>
      <c r="AD25" s="104" t="s">
        <v>83</v>
      </c>
      <c r="AE25" s="6" t="s">
        <v>105</v>
      </c>
      <c r="AF25" s="6" t="s">
        <v>20</v>
      </c>
      <c r="AG25" s="57" t="s">
        <v>95</v>
      </c>
      <c r="AH25" s="50" t="s">
        <v>177</v>
      </c>
      <c r="AI25" s="50" t="s">
        <v>177</v>
      </c>
      <c r="AJ25" s="50" t="s">
        <v>177</v>
      </c>
      <c r="AK25" s="52" t="s">
        <v>178</v>
      </c>
      <c r="AL25" s="52" t="s">
        <v>178</v>
      </c>
      <c r="AM25" s="52" t="s">
        <v>178</v>
      </c>
      <c r="AN25" s="53" t="s">
        <v>179</v>
      </c>
      <c r="AO25" s="56" t="s">
        <v>180</v>
      </c>
      <c r="AP25" s="56" t="s">
        <v>180</v>
      </c>
      <c r="AQ25" s="87" t="s">
        <v>95</v>
      </c>
      <c r="AR25" s="87" t="s">
        <v>95</v>
      </c>
      <c r="AS25" s="106" t="s">
        <v>95</v>
      </c>
      <c r="AT25" s="36"/>
    </row>
    <row r="26" spans="1:54" ht="21.95" customHeight="1" thickBot="1" x14ac:dyDescent="0.35">
      <c r="A26" s="11"/>
      <c r="B26" s="153" t="s">
        <v>264</v>
      </c>
      <c r="C26" s="27">
        <f>IF(C10="NO","14.25",0)</f>
        <v>0</v>
      </c>
      <c r="D26" s="137" t="str">
        <f>IF(C10="NO","MGS End Anchor NOT included in L.O.N.","Not needed with Bridge Attachment")</f>
        <v>Not needed with Bridge Attachment</v>
      </c>
      <c r="E26" s="140"/>
      <c r="F26" s="11"/>
      <c r="G26" s="11"/>
      <c r="H26" s="246" t="s">
        <v>21</v>
      </c>
      <c r="I26" s="42">
        <v>23</v>
      </c>
      <c r="J26" s="240">
        <v>23</v>
      </c>
      <c r="K26" s="203"/>
      <c r="L26" s="197"/>
      <c r="M26" s="201"/>
      <c r="X26" s="217">
        <v>50</v>
      </c>
      <c r="Y26" s="218">
        <v>6.5</v>
      </c>
      <c r="Z26" s="187"/>
      <c r="AA26" s="129"/>
      <c r="AB26" s="129"/>
      <c r="AD26" s="104" t="s">
        <v>138</v>
      </c>
      <c r="AE26" s="6" t="s">
        <v>106</v>
      </c>
      <c r="AF26" s="6" t="s">
        <v>20</v>
      </c>
      <c r="AG26" s="72" t="s">
        <v>51</v>
      </c>
      <c r="AH26" s="50" t="s">
        <v>156</v>
      </c>
      <c r="AI26" s="50" t="s">
        <v>156</v>
      </c>
      <c r="AJ26" s="52" t="s">
        <v>157</v>
      </c>
      <c r="AK26" s="52" t="s">
        <v>157</v>
      </c>
      <c r="AL26" s="53" t="s">
        <v>158</v>
      </c>
      <c r="AM26" s="53" t="s">
        <v>158</v>
      </c>
      <c r="AN26" s="56" t="s">
        <v>159</v>
      </c>
      <c r="AO26" s="88" t="s">
        <v>51</v>
      </c>
      <c r="AP26" s="88" t="s">
        <v>51</v>
      </c>
      <c r="AQ26" s="88" t="s">
        <v>51</v>
      </c>
      <c r="AR26" s="88" t="s">
        <v>51</v>
      </c>
      <c r="AS26" s="108" t="s">
        <v>51</v>
      </c>
      <c r="AT26" s="36"/>
    </row>
    <row r="27" spans="1:54" ht="21.95" customHeight="1" x14ac:dyDescent="0.3">
      <c r="A27" s="11"/>
      <c r="B27" s="156" t="s">
        <v>262</v>
      </c>
      <c r="C27" s="25">
        <v>34.25</v>
      </c>
      <c r="D27" s="141" t="s">
        <v>320</v>
      </c>
      <c r="E27" s="142"/>
      <c r="F27" s="13"/>
      <c r="G27" s="11"/>
      <c r="H27" s="246" t="s">
        <v>22</v>
      </c>
      <c r="I27" s="42">
        <v>24</v>
      </c>
      <c r="J27" s="240">
        <v>24</v>
      </c>
      <c r="K27" s="203"/>
      <c r="L27" s="197"/>
      <c r="M27" s="201"/>
      <c r="X27" s="217">
        <v>55</v>
      </c>
      <c r="Y27" s="218">
        <v>7</v>
      </c>
      <c r="Z27" s="187"/>
      <c r="AA27" s="129"/>
      <c r="AB27" s="129"/>
      <c r="AD27" s="104" t="s">
        <v>138</v>
      </c>
      <c r="AE27" s="6" t="s">
        <v>38</v>
      </c>
      <c r="AF27" s="6" t="s">
        <v>20</v>
      </c>
      <c r="AG27" s="57" t="s">
        <v>52</v>
      </c>
      <c r="AH27" s="50" t="s">
        <v>227</v>
      </c>
      <c r="AI27" s="50" t="s">
        <v>227</v>
      </c>
      <c r="AJ27" s="52" t="s">
        <v>228</v>
      </c>
      <c r="AK27" s="52" t="s">
        <v>228</v>
      </c>
      <c r="AL27" s="53" t="s">
        <v>229</v>
      </c>
      <c r="AM27" s="53" t="s">
        <v>229</v>
      </c>
      <c r="AN27" s="56" t="s">
        <v>230</v>
      </c>
      <c r="AO27" s="87" t="s">
        <v>52</v>
      </c>
      <c r="AP27" s="87" t="s">
        <v>52</v>
      </c>
      <c r="AQ27" s="87" t="s">
        <v>52</v>
      </c>
      <c r="AR27" s="87" t="s">
        <v>52</v>
      </c>
      <c r="AS27" s="106" t="s">
        <v>52</v>
      </c>
      <c r="AT27" s="36"/>
    </row>
    <row r="28" spans="1:54" ht="21.95" customHeight="1" thickBot="1" x14ac:dyDescent="0.35">
      <c r="A28" s="11"/>
      <c r="B28" s="157"/>
      <c r="C28" s="26">
        <v>16.5</v>
      </c>
      <c r="D28" s="143" t="s">
        <v>321</v>
      </c>
      <c r="E28" s="144"/>
      <c r="F28" s="11"/>
      <c r="G28" s="11"/>
      <c r="H28" s="246" t="s">
        <v>23</v>
      </c>
      <c r="I28" s="42">
        <v>25</v>
      </c>
      <c r="J28" s="240">
        <v>25</v>
      </c>
      <c r="K28" s="203"/>
      <c r="L28" s="197"/>
      <c r="M28" s="201"/>
      <c r="X28" s="217">
        <v>60</v>
      </c>
      <c r="Y28" s="218">
        <v>8</v>
      </c>
      <c r="Z28" s="187"/>
      <c r="AA28" s="129"/>
      <c r="AB28" s="129"/>
      <c r="AD28" s="104" t="s">
        <v>138</v>
      </c>
      <c r="AE28" s="6" t="s">
        <v>39</v>
      </c>
      <c r="AF28" s="6" t="s">
        <v>20</v>
      </c>
      <c r="AG28" s="57" t="s">
        <v>96</v>
      </c>
      <c r="AH28" s="50" t="s">
        <v>231</v>
      </c>
      <c r="AI28" s="50" t="s">
        <v>231</v>
      </c>
      <c r="AJ28" s="52" t="s">
        <v>232</v>
      </c>
      <c r="AK28" s="52" t="s">
        <v>232</v>
      </c>
      <c r="AL28" s="53" t="s">
        <v>233</v>
      </c>
      <c r="AM28" s="53" t="s">
        <v>233</v>
      </c>
      <c r="AN28" s="56" t="s">
        <v>234</v>
      </c>
      <c r="AO28" s="87" t="s">
        <v>96</v>
      </c>
      <c r="AP28" s="87" t="s">
        <v>96</v>
      </c>
      <c r="AQ28" s="87" t="s">
        <v>96</v>
      </c>
      <c r="AR28" s="87" t="s">
        <v>96</v>
      </c>
      <c r="AS28" s="106" t="s">
        <v>96</v>
      </c>
      <c r="AT28" s="36"/>
    </row>
    <row r="29" spans="1:54" ht="21.95" customHeight="1" thickBot="1" x14ac:dyDescent="0.35">
      <c r="A29" s="11"/>
      <c r="B29" s="153" t="s">
        <v>265</v>
      </c>
      <c r="C29" s="1">
        <f>IF((ROUNDUP(((C22-C25-C27)/12.5),0)*12.5)&lt;12.5,0,(ROUNDUP(((C22-C25-C27)/12.5),0)*12.5))</f>
        <v>0</v>
      </c>
      <c r="D29" s="297">
        <f>IF(C29="none needed"," ",(C29/12.5))</f>
        <v>0</v>
      </c>
      <c r="E29" s="298"/>
      <c r="F29" s="11"/>
      <c r="G29" s="11"/>
      <c r="H29" s="238"/>
      <c r="I29" s="42">
        <v>26</v>
      </c>
      <c r="J29" s="240">
        <v>26</v>
      </c>
      <c r="K29" s="203"/>
      <c r="L29" s="197"/>
      <c r="M29" s="201"/>
      <c r="X29" s="217">
        <v>65</v>
      </c>
      <c r="Y29" s="218">
        <v>8.5</v>
      </c>
      <c r="Z29" s="187"/>
      <c r="AA29" s="129"/>
      <c r="AB29" s="129"/>
      <c r="AD29" s="104" t="s">
        <v>138</v>
      </c>
      <c r="AE29" s="6" t="s">
        <v>105</v>
      </c>
      <c r="AF29" s="6" t="s">
        <v>20</v>
      </c>
      <c r="AG29" s="57" t="s">
        <v>97</v>
      </c>
      <c r="AH29" s="50" t="s">
        <v>235</v>
      </c>
      <c r="AI29" s="50" t="s">
        <v>235</v>
      </c>
      <c r="AJ29" s="52" t="s">
        <v>236</v>
      </c>
      <c r="AK29" s="52" t="s">
        <v>236</v>
      </c>
      <c r="AL29" s="53" t="s">
        <v>237</v>
      </c>
      <c r="AM29" s="53" t="s">
        <v>237</v>
      </c>
      <c r="AN29" s="56" t="s">
        <v>238</v>
      </c>
      <c r="AO29" s="87" t="s">
        <v>97</v>
      </c>
      <c r="AP29" s="87" t="s">
        <v>97</v>
      </c>
      <c r="AQ29" s="87" t="s">
        <v>97</v>
      </c>
      <c r="AR29" s="87" t="s">
        <v>97</v>
      </c>
      <c r="AS29" s="106" t="s">
        <v>97</v>
      </c>
      <c r="AT29" s="36"/>
    </row>
    <row r="30" spans="1:54" ht="20.100000000000001" customHeight="1" x14ac:dyDescent="0.3">
      <c r="A30" s="11"/>
      <c r="B30" s="28"/>
      <c r="C30" s="29"/>
      <c r="D30" s="29"/>
      <c r="E30" s="30"/>
      <c r="F30" s="11"/>
      <c r="G30" s="11"/>
      <c r="H30" s="247"/>
      <c r="I30" s="42">
        <v>27</v>
      </c>
      <c r="J30" s="240">
        <v>27</v>
      </c>
      <c r="K30" s="203"/>
      <c r="L30" s="197"/>
      <c r="M30" s="201"/>
      <c r="X30" s="217">
        <v>70</v>
      </c>
      <c r="Y30" s="218">
        <v>9</v>
      </c>
      <c r="Z30" s="187"/>
      <c r="AA30" s="129"/>
      <c r="AB30" s="129"/>
      <c r="AD30" s="104" t="s">
        <v>139</v>
      </c>
      <c r="AE30" s="6" t="s">
        <v>106</v>
      </c>
      <c r="AF30" s="6" t="s">
        <v>20</v>
      </c>
      <c r="AG30" s="72" t="s">
        <v>51</v>
      </c>
      <c r="AH30" s="50" t="s">
        <v>156</v>
      </c>
      <c r="AI30" s="52" t="s">
        <v>157</v>
      </c>
      <c r="AJ30" s="53" t="s">
        <v>158</v>
      </c>
      <c r="AK30" s="53" t="s">
        <v>282</v>
      </c>
      <c r="AL30" s="54" t="s">
        <v>159</v>
      </c>
      <c r="AM30" s="88" t="s">
        <v>51</v>
      </c>
      <c r="AN30" s="88" t="s">
        <v>51</v>
      </c>
      <c r="AO30" s="88" t="s">
        <v>51</v>
      </c>
      <c r="AP30" s="88" t="s">
        <v>51</v>
      </c>
      <c r="AQ30" s="88" t="s">
        <v>51</v>
      </c>
      <c r="AR30" s="88" t="s">
        <v>51</v>
      </c>
      <c r="AS30" s="108" t="s">
        <v>51</v>
      </c>
      <c r="AT30" s="36"/>
    </row>
    <row r="31" spans="1:54" ht="19.5" customHeight="1" thickBot="1" x14ac:dyDescent="0.35">
      <c r="A31" s="11"/>
      <c r="B31" s="31"/>
      <c r="C31" s="40"/>
      <c r="D31" s="40"/>
      <c r="E31" s="32"/>
      <c r="F31" s="11"/>
      <c r="G31" s="11"/>
      <c r="H31" s="247" t="s">
        <v>107</v>
      </c>
      <c r="I31" s="42">
        <v>28</v>
      </c>
      <c r="J31" s="240">
        <v>28</v>
      </c>
      <c r="K31" s="203"/>
      <c r="L31" s="197"/>
      <c r="M31" s="201"/>
      <c r="X31" s="219">
        <v>80</v>
      </c>
      <c r="Y31" s="221">
        <v>12</v>
      </c>
      <c r="Z31" s="187"/>
      <c r="AA31" s="129"/>
      <c r="AB31" s="129"/>
      <c r="AD31" s="104" t="s">
        <v>139</v>
      </c>
      <c r="AE31" s="6" t="s">
        <v>38</v>
      </c>
      <c r="AF31" s="6" t="s">
        <v>20</v>
      </c>
      <c r="AG31" s="57" t="s">
        <v>52</v>
      </c>
      <c r="AH31" s="50" t="s">
        <v>227</v>
      </c>
      <c r="AI31" s="52" t="s">
        <v>228</v>
      </c>
      <c r="AJ31" s="53" t="s">
        <v>229</v>
      </c>
      <c r="AK31" s="53" t="s">
        <v>229</v>
      </c>
      <c r="AL31" s="55" t="s">
        <v>230</v>
      </c>
      <c r="AM31" s="87" t="s">
        <v>52</v>
      </c>
      <c r="AN31" s="87" t="s">
        <v>52</v>
      </c>
      <c r="AO31" s="87" t="s">
        <v>52</v>
      </c>
      <c r="AP31" s="87" t="s">
        <v>52</v>
      </c>
      <c r="AQ31" s="87" t="s">
        <v>52</v>
      </c>
      <c r="AR31" s="87" t="s">
        <v>52</v>
      </c>
      <c r="AS31" s="106" t="s">
        <v>52</v>
      </c>
      <c r="AT31" s="36"/>
    </row>
    <row r="32" spans="1:54" ht="20.100000000000001" customHeight="1" thickTop="1" x14ac:dyDescent="0.3">
      <c r="A32" s="11"/>
      <c r="B32" s="31"/>
      <c r="C32" s="40"/>
      <c r="D32" s="40"/>
      <c r="E32" s="32"/>
      <c r="F32" s="11"/>
      <c r="G32" s="11"/>
      <c r="H32" s="244" t="s">
        <v>109</v>
      </c>
      <c r="I32" s="42">
        <v>29</v>
      </c>
      <c r="J32" s="240">
        <v>29</v>
      </c>
      <c r="K32" s="203"/>
      <c r="L32" s="197"/>
      <c r="M32" s="201"/>
      <c r="AD32" s="104" t="s">
        <v>139</v>
      </c>
      <c r="AE32" s="6" t="s">
        <v>39</v>
      </c>
      <c r="AF32" s="6" t="s">
        <v>20</v>
      </c>
      <c r="AG32" s="57" t="s">
        <v>96</v>
      </c>
      <c r="AH32" s="50" t="s">
        <v>231</v>
      </c>
      <c r="AI32" s="52" t="s">
        <v>232</v>
      </c>
      <c r="AJ32" s="53" t="s">
        <v>233</v>
      </c>
      <c r="AK32" s="53" t="s">
        <v>233</v>
      </c>
      <c r="AL32" s="55" t="s">
        <v>234</v>
      </c>
      <c r="AM32" s="87" t="s">
        <v>96</v>
      </c>
      <c r="AN32" s="87" t="s">
        <v>96</v>
      </c>
      <c r="AO32" s="87" t="s">
        <v>96</v>
      </c>
      <c r="AP32" s="87" t="s">
        <v>96</v>
      </c>
      <c r="AQ32" s="87" t="s">
        <v>96</v>
      </c>
      <c r="AR32" s="87" t="s">
        <v>96</v>
      </c>
      <c r="AS32" s="106" t="s">
        <v>96</v>
      </c>
      <c r="AT32" s="36"/>
    </row>
    <row r="33" spans="1:46" ht="20.100000000000001" customHeight="1" x14ac:dyDescent="0.3">
      <c r="A33" s="11"/>
      <c r="B33" s="31"/>
      <c r="C33" s="40"/>
      <c r="D33" s="40"/>
      <c r="E33" s="32"/>
      <c r="F33" s="11"/>
      <c r="G33" s="11"/>
      <c r="H33" s="241">
        <v>2950</v>
      </c>
      <c r="I33" s="42">
        <v>30</v>
      </c>
      <c r="J33" s="240">
        <v>30</v>
      </c>
      <c r="K33" s="203"/>
      <c r="L33" s="197"/>
      <c r="M33" s="201"/>
      <c r="AD33" s="100" t="s">
        <v>139</v>
      </c>
      <c r="AE33" s="59" t="s">
        <v>105</v>
      </c>
      <c r="AF33" s="59" t="s">
        <v>20</v>
      </c>
      <c r="AG33" s="73" t="s">
        <v>97</v>
      </c>
      <c r="AH33" s="50" t="s">
        <v>235</v>
      </c>
      <c r="AI33" s="61" t="s">
        <v>236</v>
      </c>
      <c r="AJ33" s="62" t="s">
        <v>237</v>
      </c>
      <c r="AK33" s="62" t="s">
        <v>237</v>
      </c>
      <c r="AL33" s="63" t="s">
        <v>238</v>
      </c>
      <c r="AM33" s="89" t="s">
        <v>97</v>
      </c>
      <c r="AN33" s="89" t="s">
        <v>97</v>
      </c>
      <c r="AO33" s="89" t="s">
        <v>97</v>
      </c>
      <c r="AP33" s="89" t="s">
        <v>97</v>
      </c>
      <c r="AQ33" s="89" t="s">
        <v>97</v>
      </c>
      <c r="AR33" s="89" t="s">
        <v>97</v>
      </c>
      <c r="AS33" s="109" t="s">
        <v>97</v>
      </c>
      <c r="AT33" s="36"/>
    </row>
    <row r="34" spans="1:46" ht="20.100000000000001" customHeight="1" x14ac:dyDescent="0.3">
      <c r="A34" s="11"/>
      <c r="B34" s="31"/>
      <c r="C34" s="40"/>
      <c r="D34" s="40"/>
      <c r="E34" s="32"/>
      <c r="F34" s="14"/>
      <c r="G34" s="11"/>
      <c r="H34" s="241">
        <v>2300</v>
      </c>
      <c r="I34" s="42">
        <v>31</v>
      </c>
      <c r="J34" s="240">
        <v>31</v>
      </c>
      <c r="K34" s="203"/>
      <c r="L34" s="196"/>
      <c r="M34" s="201"/>
      <c r="AD34" s="104" t="s">
        <v>94</v>
      </c>
      <c r="AE34" s="6" t="s">
        <v>106</v>
      </c>
      <c r="AF34" s="6" t="s">
        <v>20</v>
      </c>
      <c r="AG34" s="6" t="s">
        <v>104</v>
      </c>
      <c r="AH34" s="6" t="s">
        <v>104</v>
      </c>
      <c r="AI34" s="6" t="s">
        <v>104</v>
      </c>
      <c r="AJ34" s="6" t="s">
        <v>104</v>
      </c>
      <c r="AK34" s="6" t="s">
        <v>104</v>
      </c>
      <c r="AL34" s="6" t="s">
        <v>104</v>
      </c>
      <c r="AM34" s="6" t="s">
        <v>104</v>
      </c>
      <c r="AN34" s="6" t="s">
        <v>104</v>
      </c>
      <c r="AO34" s="6" t="s">
        <v>104</v>
      </c>
      <c r="AP34" s="6" t="s">
        <v>104</v>
      </c>
      <c r="AQ34" s="6" t="s">
        <v>104</v>
      </c>
      <c r="AR34" s="6" t="s">
        <v>104</v>
      </c>
      <c r="AS34" s="113" t="s">
        <v>104</v>
      </c>
      <c r="AT34" s="36"/>
    </row>
    <row r="35" spans="1:46" ht="19.5" thickBot="1" x14ac:dyDescent="0.35">
      <c r="A35" s="11"/>
      <c r="B35" s="31"/>
      <c r="C35" s="40"/>
      <c r="D35" s="40"/>
      <c r="E35" s="32"/>
      <c r="F35" s="11"/>
      <c r="G35" s="11"/>
      <c r="H35" s="241">
        <v>1970</v>
      </c>
      <c r="I35" s="42">
        <v>32</v>
      </c>
      <c r="J35" s="240">
        <v>32</v>
      </c>
      <c r="K35" s="203"/>
      <c r="L35" s="196"/>
      <c r="M35" s="201"/>
      <c r="X35" s="122" t="s">
        <v>313</v>
      </c>
      <c r="AD35" s="104" t="s">
        <v>94</v>
      </c>
      <c r="AE35" s="6" t="s">
        <v>38</v>
      </c>
      <c r="AF35" s="6" t="s">
        <v>20</v>
      </c>
      <c r="AG35" s="6" t="s">
        <v>104</v>
      </c>
      <c r="AH35" s="6" t="s">
        <v>104</v>
      </c>
      <c r="AI35" s="6" t="s">
        <v>104</v>
      </c>
      <c r="AJ35" s="6" t="s">
        <v>104</v>
      </c>
      <c r="AK35" s="6" t="s">
        <v>104</v>
      </c>
      <c r="AL35" s="6" t="s">
        <v>104</v>
      </c>
      <c r="AM35" s="6" t="s">
        <v>104</v>
      </c>
      <c r="AN35" s="6" t="s">
        <v>104</v>
      </c>
      <c r="AO35" s="6" t="s">
        <v>104</v>
      </c>
      <c r="AP35" s="6" t="s">
        <v>104</v>
      </c>
      <c r="AQ35" s="6" t="s">
        <v>104</v>
      </c>
      <c r="AR35" s="6" t="s">
        <v>104</v>
      </c>
      <c r="AS35" s="113" t="s">
        <v>104</v>
      </c>
      <c r="AT35" s="36"/>
    </row>
    <row r="36" spans="1:46" ht="20.25" thickTop="1" thickBot="1" x14ac:dyDescent="0.35">
      <c r="A36" s="11"/>
      <c r="B36" s="31"/>
      <c r="C36" s="40"/>
      <c r="D36" s="40"/>
      <c r="E36" s="32"/>
      <c r="F36" s="11"/>
      <c r="G36" s="11"/>
      <c r="H36" s="241">
        <v>1640</v>
      </c>
      <c r="I36" s="42">
        <v>33</v>
      </c>
      <c r="J36" s="240">
        <v>33</v>
      </c>
      <c r="K36" s="203"/>
      <c r="L36" s="196"/>
      <c r="M36" s="201"/>
      <c r="X36" s="227">
        <f>IF(AND(C18&lt;C15,C12="Flared / Rigid"),LOOKUP(C6,X39:X48,Z39:Z48),IF(AND(C18&lt;C15,C12="Flared / Semi Rigid"),LOOKUP(C6,X39:X48,Y39:Y48),IF(C18&gt;C15,LOOKUP(C6,X39:X48,AA39:AA48),0)))</f>
        <v>16</v>
      </c>
      <c r="Y36" s="228" t="s">
        <v>315</v>
      </c>
      <c r="Z36" s="228" t="s">
        <v>314</v>
      </c>
      <c r="AA36" s="229"/>
      <c r="AD36" s="104" t="s">
        <v>94</v>
      </c>
      <c r="AE36" s="6" t="s">
        <v>39</v>
      </c>
      <c r="AF36" s="6" t="s">
        <v>20</v>
      </c>
      <c r="AG36" s="6" t="s">
        <v>104</v>
      </c>
      <c r="AH36" s="6" t="s">
        <v>104</v>
      </c>
      <c r="AI36" s="6" t="s">
        <v>104</v>
      </c>
      <c r="AJ36" s="6" t="s">
        <v>104</v>
      </c>
      <c r="AK36" s="6" t="s">
        <v>104</v>
      </c>
      <c r="AL36" s="6" t="s">
        <v>104</v>
      </c>
      <c r="AM36" s="6" t="s">
        <v>104</v>
      </c>
      <c r="AN36" s="6" t="s">
        <v>104</v>
      </c>
      <c r="AO36" s="6" t="s">
        <v>104</v>
      </c>
      <c r="AP36" s="6" t="s">
        <v>104</v>
      </c>
      <c r="AQ36" s="6" t="s">
        <v>104</v>
      </c>
      <c r="AR36" s="6" t="s">
        <v>104</v>
      </c>
      <c r="AS36" s="113" t="s">
        <v>104</v>
      </c>
      <c r="AT36" s="36"/>
    </row>
    <row r="37" spans="1:46" ht="19.5" thickBot="1" x14ac:dyDescent="0.35">
      <c r="A37" s="11"/>
      <c r="B37" s="31"/>
      <c r="C37" s="40"/>
      <c r="D37" s="40"/>
      <c r="E37" s="32"/>
      <c r="F37" s="11"/>
      <c r="G37" s="11"/>
      <c r="H37" s="241">
        <v>1475</v>
      </c>
      <c r="I37" s="42">
        <v>34</v>
      </c>
      <c r="J37" s="240">
        <v>34</v>
      </c>
      <c r="K37" s="203"/>
      <c r="L37" s="196"/>
      <c r="M37" s="201"/>
      <c r="X37" s="230" t="s">
        <v>2</v>
      </c>
      <c r="Y37" s="188" t="s">
        <v>309</v>
      </c>
      <c r="Z37" s="188" t="s">
        <v>309</v>
      </c>
      <c r="AA37" s="231" t="s">
        <v>309</v>
      </c>
      <c r="AD37" s="114" t="s">
        <v>94</v>
      </c>
      <c r="AE37" s="115" t="s">
        <v>105</v>
      </c>
      <c r="AF37" s="115" t="s">
        <v>20</v>
      </c>
      <c r="AG37" s="115" t="s">
        <v>104</v>
      </c>
      <c r="AH37" s="115" t="s">
        <v>104</v>
      </c>
      <c r="AI37" s="115" t="s">
        <v>104</v>
      </c>
      <c r="AJ37" s="115" t="s">
        <v>104</v>
      </c>
      <c r="AK37" s="115" t="s">
        <v>104</v>
      </c>
      <c r="AL37" s="115" t="s">
        <v>104</v>
      </c>
      <c r="AM37" s="115" t="s">
        <v>104</v>
      </c>
      <c r="AN37" s="115" t="s">
        <v>104</v>
      </c>
      <c r="AO37" s="115" t="s">
        <v>104</v>
      </c>
      <c r="AP37" s="115" t="s">
        <v>104</v>
      </c>
      <c r="AQ37" s="115" t="s">
        <v>104</v>
      </c>
      <c r="AR37" s="115" t="s">
        <v>104</v>
      </c>
      <c r="AS37" s="116" t="s">
        <v>104</v>
      </c>
      <c r="AT37" s="36"/>
    </row>
    <row r="38" spans="1:46" ht="19.5" thickTop="1" x14ac:dyDescent="0.3">
      <c r="A38" s="11"/>
      <c r="B38" s="31"/>
      <c r="C38" s="40"/>
      <c r="D38" s="40"/>
      <c r="E38" s="32"/>
      <c r="F38" s="15"/>
      <c r="G38" s="11"/>
      <c r="H38" s="241">
        <v>1315</v>
      </c>
      <c r="I38" s="42">
        <v>35</v>
      </c>
      <c r="J38" s="240">
        <v>35</v>
      </c>
      <c r="K38" s="203"/>
      <c r="L38" s="196"/>
      <c r="M38" s="201"/>
      <c r="X38" s="226" t="s">
        <v>3</v>
      </c>
      <c r="Y38" s="123" t="s">
        <v>310</v>
      </c>
      <c r="Z38" s="123" t="s">
        <v>311</v>
      </c>
      <c r="AA38" s="232" t="s">
        <v>312</v>
      </c>
      <c r="AD38" s="102" t="s">
        <v>79</v>
      </c>
      <c r="AE38" s="64" t="s">
        <v>106</v>
      </c>
      <c r="AF38" s="64" t="s">
        <v>19</v>
      </c>
      <c r="AG38" s="92" t="s">
        <v>42</v>
      </c>
      <c r="AH38" s="65" t="s">
        <v>111</v>
      </c>
      <c r="AI38" s="65" t="s">
        <v>111</v>
      </c>
      <c r="AJ38" s="65" t="s">
        <v>111</v>
      </c>
      <c r="AK38" s="65" t="s">
        <v>111</v>
      </c>
      <c r="AL38" s="66" t="s">
        <v>115</v>
      </c>
      <c r="AM38" s="66" t="s">
        <v>115</v>
      </c>
      <c r="AN38" s="66" t="s">
        <v>115</v>
      </c>
      <c r="AO38" s="66" t="s">
        <v>115</v>
      </c>
      <c r="AP38" s="67" t="s">
        <v>119</v>
      </c>
      <c r="AQ38" s="67" t="s">
        <v>119</v>
      </c>
      <c r="AR38" s="68" t="s">
        <v>123</v>
      </c>
      <c r="AS38" s="103" t="s">
        <v>127</v>
      </c>
      <c r="AT38" s="36"/>
    </row>
    <row r="39" spans="1:46" ht="18.75" x14ac:dyDescent="0.3">
      <c r="A39" s="11"/>
      <c r="B39" s="31"/>
      <c r="C39" s="40"/>
      <c r="D39" s="40"/>
      <c r="E39" s="32"/>
      <c r="F39" s="15"/>
      <c r="G39" s="11"/>
      <c r="H39" s="241">
        <v>1150</v>
      </c>
      <c r="I39" s="42">
        <v>36</v>
      </c>
      <c r="J39" s="240">
        <v>36</v>
      </c>
      <c r="K39" s="203"/>
      <c r="L39" s="196"/>
      <c r="M39" s="201"/>
      <c r="X39" s="217">
        <v>30</v>
      </c>
      <c r="Y39" s="7">
        <v>7</v>
      </c>
      <c r="Z39" s="6">
        <v>8</v>
      </c>
      <c r="AA39" s="113">
        <v>13</v>
      </c>
      <c r="AD39" s="104" t="s">
        <v>79</v>
      </c>
      <c r="AE39" s="6" t="s">
        <v>38</v>
      </c>
      <c r="AF39" s="6" t="s">
        <v>19</v>
      </c>
      <c r="AG39" s="74" t="s">
        <v>44</v>
      </c>
      <c r="AH39" s="51" t="s">
        <v>113</v>
      </c>
      <c r="AI39" s="51" t="s">
        <v>113</v>
      </c>
      <c r="AJ39" s="51" t="s">
        <v>113</v>
      </c>
      <c r="AK39" s="51" t="s">
        <v>113</v>
      </c>
      <c r="AL39" s="50" t="s">
        <v>117</v>
      </c>
      <c r="AM39" s="50" t="s">
        <v>117</v>
      </c>
      <c r="AN39" s="50" t="s">
        <v>117</v>
      </c>
      <c r="AO39" s="50" t="s">
        <v>117</v>
      </c>
      <c r="AP39" s="52" t="s">
        <v>121</v>
      </c>
      <c r="AQ39" s="52" t="s">
        <v>121</v>
      </c>
      <c r="AR39" s="53" t="s">
        <v>125</v>
      </c>
      <c r="AS39" s="105" t="s">
        <v>129</v>
      </c>
      <c r="AT39" s="36"/>
    </row>
    <row r="40" spans="1:46" ht="18.75" x14ac:dyDescent="0.3">
      <c r="A40" s="11"/>
      <c r="B40" s="31"/>
      <c r="C40" s="40"/>
      <c r="D40" s="40"/>
      <c r="E40" s="32"/>
      <c r="F40" s="15"/>
      <c r="G40" s="11"/>
      <c r="H40" s="241">
        <v>985</v>
      </c>
      <c r="I40" s="42">
        <v>37</v>
      </c>
      <c r="J40" s="240">
        <v>37</v>
      </c>
      <c r="K40" s="203"/>
      <c r="L40" s="196"/>
      <c r="M40" s="201"/>
      <c r="X40" s="217">
        <v>35</v>
      </c>
      <c r="Y40" s="7">
        <v>7.5</v>
      </c>
      <c r="Z40" s="6">
        <v>9</v>
      </c>
      <c r="AA40" s="113">
        <v>14.5</v>
      </c>
      <c r="AD40" s="104" t="s">
        <v>79</v>
      </c>
      <c r="AE40" s="6" t="s">
        <v>39</v>
      </c>
      <c r="AF40" s="6" t="s">
        <v>19</v>
      </c>
      <c r="AG40" s="74" t="s">
        <v>45</v>
      </c>
      <c r="AH40" s="51" t="s">
        <v>114</v>
      </c>
      <c r="AI40" s="51" t="s">
        <v>114</v>
      </c>
      <c r="AJ40" s="51" t="s">
        <v>114</v>
      </c>
      <c r="AK40" s="51" t="s">
        <v>114</v>
      </c>
      <c r="AL40" s="50" t="s">
        <v>118</v>
      </c>
      <c r="AM40" s="50" t="s">
        <v>118</v>
      </c>
      <c r="AN40" s="50" t="s">
        <v>118</v>
      </c>
      <c r="AO40" s="50" t="s">
        <v>118</v>
      </c>
      <c r="AP40" s="52" t="s">
        <v>122</v>
      </c>
      <c r="AQ40" s="52" t="s">
        <v>122</v>
      </c>
      <c r="AR40" s="53" t="s">
        <v>126</v>
      </c>
      <c r="AS40" s="105" t="s">
        <v>130</v>
      </c>
      <c r="AT40" s="36"/>
    </row>
    <row r="41" spans="1:46" ht="18.75" x14ac:dyDescent="0.3">
      <c r="A41" s="11"/>
      <c r="B41" s="31"/>
      <c r="C41" s="40"/>
      <c r="D41" s="40"/>
      <c r="E41" s="32"/>
      <c r="F41" s="15"/>
      <c r="G41" s="11"/>
      <c r="H41" s="241">
        <v>820</v>
      </c>
      <c r="I41" s="42">
        <v>38</v>
      </c>
      <c r="J41" s="240">
        <v>38</v>
      </c>
      <c r="K41" s="203"/>
      <c r="L41" s="196"/>
      <c r="M41" s="201"/>
      <c r="X41" s="217">
        <v>40</v>
      </c>
      <c r="Y41" s="7">
        <v>8</v>
      </c>
      <c r="Z41" s="6">
        <v>10</v>
      </c>
      <c r="AA41" s="113">
        <v>16</v>
      </c>
      <c r="AD41" s="104" t="s">
        <v>79</v>
      </c>
      <c r="AE41" s="6" t="s">
        <v>105</v>
      </c>
      <c r="AF41" s="6" t="s">
        <v>19</v>
      </c>
      <c r="AG41" s="74" t="s">
        <v>46</v>
      </c>
      <c r="AH41" s="51" t="s">
        <v>131</v>
      </c>
      <c r="AI41" s="51" t="s">
        <v>131</v>
      </c>
      <c r="AJ41" s="51" t="s">
        <v>131</v>
      </c>
      <c r="AK41" s="51" t="s">
        <v>131</v>
      </c>
      <c r="AL41" s="50" t="s">
        <v>132</v>
      </c>
      <c r="AM41" s="50" t="s">
        <v>132</v>
      </c>
      <c r="AN41" s="50" t="s">
        <v>132</v>
      </c>
      <c r="AO41" s="50" t="s">
        <v>132</v>
      </c>
      <c r="AP41" s="52" t="s">
        <v>133</v>
      </c>
      <c r="AQ41" s="52" t="s">
        <v>133</v>
      </c>
      <c r="AR41" s="53" t="s">
        <v>134</v>
      </c>
      <c r="AS41" s="105" t="s">
        <v>135</v>
      </c>
      <c r="AT41" s="36"/>
    </row>
    <row r="42" spans="1:46" ht="18.75" x14ac:dyDescent="0.3">
      <c r="A42" s="11"/>
      <c r="B42" s="31"/>
      <c r="C42" s="40"/>
      <c r="D42" s="40"/>
      <c r="E42" s="32"/>
      <c r="F42" s="11"/>
      <c r="G42" s="11"/>
      <c r="H42" s="241">
        <v>660</v>
      </c>
      <c r="I42" s="42">
        <v>39</v>
      </c>
      <c r="J42" s="240">
        <v>39</v>
      </c>
      <c r="K42" s="203"/>
      <c r="L42" s="196"/>
      <c r="M42" s="201"/>
      <c r="X42" s="217">
        <v>45</v>
      </c>
      <c r="Y42" s="7">
        <v>10</v>
      </c>
      <c r="Z42" s="6">
        <v>12</v>
      </c>
      <c r="AA42" s="113">
        <v>18</v>
      </c>
      <c r="AD42" s="104" t="s">
        <v>136</v>
      </c>
      <c r="AE42" s="6" t="s">
        <v>106</v>
      </c>
      <c r="AF42" s="6" t="s">
        <v>19</v>
      </c>
      <c r="AG42" s="72" t="s">
        <v>44</v>
      </c>
      <c r="AH42" s="51" t="s">
        <v>113</v>
      </c>
      <c r="AI42" s="51" t="s">
        <v>113</v>
      </c>
      <c r="AJ42" s="50" t="s">
        <v>117</v>
      </c>
      <c r="AK42" s="50" t="s">
        <v>117</v>
      </c>
      <c r="AL42" s="50" t="s">
        <v>117</v>
      </c>
      <c r="AM42" s="50" t="s">
        <v>117</v>
      </c>
      <c r="AN42" s="50" t="s">
        <v>117</v>
      </c>
      <c r="AO42" s="52" t="s">
        <v>121</v>
      </c>
      <c r="AP42" s="52" t="s">
        <v>121</v>
      </c>
      <c r="AQ42" s="53" t="s">
        <v>125</v>
      </c>
      <c r="AR42" s="56" t="s">
        <v>129</v>
      </c>
      <c r="AS42" s="108" t="s">
        <v>44</v>
      </c>
      <c r="AT42" s="36"/>
    </row>
    <row r="43" spans="1:46" ht="18.75" x14ac:dyDescent="0.3">
      <c r="A43" s="11"/>
      <c r="B43" s="31"/>
      <c r="C43" s="40"/>
      <c r="D43" s="40"/>
      <c r="E43" s="32"/>
      <c r="F43" s="11"/>
      <c r="G43" s="11"/>
      <c r="H43" s="241">
        <v>495</v>
      </c>
      <c r="I43" s="42">
        <v>40</v>
      </c>
      <c r="J43" s="240">
        <v>40</v>
      </c>
      <c r="K43" s="203"/>
      <c r="L43" s="196"/>
      <c r="M43" s="201"/>
      <c r="W43" s="40"/>
      <c r="X43" s="217">
        <v>50</v>
      </c>
      <c r="Y43" s="7">
        <v>11</v>
      </c>
      <c r="Z43" s="6">
        <v>14</v>
      </c>
      <c r="AA43" s="113">
        <v>21</v>
      </c>
      <c r="AD43" s="104" t="s">
        <v>136</v>
      </c>
      <c r="AE43" s="6" t="s">
        <v>38</v>
      </c>
      <c r="AF43" s="6" t="s">
        <v>19</v>
      </c>
      <c r="AG43" s="74" t="s">
        <v>53</v>
      </c>
      <c r="AH43" s="51" t="s">
        <v>150</v>
      </c>
      <c r="AI43" s="51" t="s">
        <v>150</v>
      </c>
      <c r="AJ43" s="50" t="s">
        <v>151</v>
      </c>
      <c r="AK43" s="50" t="s">
        <v>151</v>
      </c>
      <c r="AL43" s="50" t="s">
        <v>151</v>
      </c>
      <c r="AM43" s="50" t="s">
        <v>151</v>
      </c>
      <c r="AN43" s="50" t="s">
        <v>151</v>
      </c>
      <c r="AO43" s="52" t="s">
        <v>152</v>
      </c>
      <c r="AP43" s="52" t="s">
        <v>152</v>
      </c>
      <c r="AQ43" s="53" t="s">
        <v>153</v>
      </c>
      <c r="AR43" s="56" t="s">
        <v>57</v>
      </c>
      <c r="AS43" s="110" t="s">
        <v>53</v>
      </c>
      <c r="AT43" s="36"/>
    </row>
    <row r="44" spans="1:46" ht="19.5" thickBot="1" x14ac:dyDescent="0.35">
      <c r="A44" s="11"/>
      <c r="B44" s="33"/>
      <c r="C44" s="34"/>
      <c r="D44" s="34"/>
      <c r="E44" s="35"/>
      <c r="F44" s="11"/>
      <c r="G44" s="11"/>
      <c r="H44" s="241">
        <v>330</v>
      </c>
      <c r="I44" s="42">
        <v>41</v>
      </c>
      <c r="J44" s="248"/>
      <c r="K44" s="203"/>
      <c r="L44" s="18"/>
      <c r="M44" s="201"/>
      <c r="W44" s="40"/>
      <c r="X44" s="217">
        <v>55</v>
      </c>
      <c r="Y44" s="7">
        <v>12</v>
      </c>
      <c r="Z44" s="6">
        <v>16</v>
      </c>
      <c r="AA44" s="113">
        <v>24</v>
      </c>
      <c r="AD44" s="104" t="s">
        <v>136</v>
      </c>
      <c r="AE44" s="6" t="s">
        <v>39</v>
      </c>
      <c r="AF44" s="6" t="s">
        <v>19</v>
      </c>
      <c r="AG44" s="74" t="s">
        <v>54</v>
      </c>
      <c r="AH44" s="51" t="s">
        <v>154</v>
      </c>
      <c r="AI44" s="51" t="s">
        <v>154</v>
      </c>
      <c r="AJ44" s="50" t="s">
        <v>190</v>
      </c>
      <c r="AK44" s="50" t="s">
        <v>190</v>
      </c>
      <c r="AL44" s="50" t="s">
        <v>190</v>
      </c>
      <c r="AM44" s="50" t="s">
        <v>190</v>
      </c>
      <c r="AN44" s="50" t="s">
        <v>190</v>
      </c>
      <c r="AO44" s="52" t="s">
        <v>191</v>
      </c>
      <c r="AP44" s="52" t="s">
        <v>191</v>
      </c>
      <c r="AQ44" s="53" t="s">
        <v>192</v>
      </c>
      <c r="AR44" s="56" t="s">
        <v>193</v>
      </c>
      <c r="AS44" s="110" t="s">
        <v>54</v>
      </c>
      <c r="AT44" s="36"/>
    </row>
    <row r="45" spans="1:46" ht="15" customHeight="1" x14ac:dyDescent="0.3">
      <c r="A45" s="11"/>
      <c r="B45" s="301" t="s">
        <v>110</v>
      </c>
      <c r="C45" s="302"/>
      <c r="D45" s="302"/>
      <c r="E45" s="303"/>
      <c r="F45" s="16"/>
      <c r="G45" s="11"/>
      <c r="H45" s="241"/>
      <c r="I45" s="42">
        <v>42</v>
      </c>
      <c r="J45" s="248"/>
      <c r="K45" s="203"/>
      <c r="L45" s="18"/>
      <c r="M45" s="201"/>
      <c r="W45" s="40"/>
      <c r="X45" s="217">
        <v>60</v>
      </c>
      <c r="Y45" s="7">
        <v>14</v>
      </c>
      <c r="Z45" s="6">
        <v>18</v>
      </c>
      <c r="AA45" s="113">
        <v>26</v>
      </c>
      <c r="AD45" s="104" t="s">
        <v>136</v>
      </c>
      <c r="AE45" s="6" t="s">
        <v>105</v>
      </c>
      <c r="AF45" s="6" t="s">
        <v>19</v>
      </c>
      <c r="AG45" s="74" t="s">
        <v>55</v>
      </c>
      <c r="AH45" s="51" t="s">
        <v>194</v>
      </c>
      <c r="AI45" s="51" t="s">
        <v>194</v>
      </c>
      <c r="AJ45" s="50" t="s">
        <v>195</v>
      </c>
      <c r="AK45" s="50" t="s">
        <v>195</v>
      </c>
      <c r="AL45" s="50" t="s">
        <v>195</v>
      </c>
      <c r="AM45" s="50" t="s">
        <v>195</v>
      </c>
      <c r="AN45" s="50" t="s">
        <v>195</v>
      </c>
      <c r="AO45" s="52" t="s">
        <v>196</v>
      </c>
      <c r="AP45" s="52" t="s">
        <v>196</v>
      </c>
      <c r="AQ45" s="53" t="s">
        <v>197</v>
      </c>
      <c r="AR45" s="56" t="s">
        <v>198</v>
      </c>
      <c r="AS45" s="110" t="s">
        <v>55</v>
      </c>
      <c r="AT45" s="36"/>
    </row>
    <row r="46" spans="1:46" ht="41.25" customHeight="1" x14ac:dyDescent="0.3">
      <c r="A46" s="11"/>
      <c r="B46" s="271" t="s">
        <v>293</v>
      </c>
      <c r="C46" s="272"/>
      <c r="D46" s="272"/>
      <c r="E46" s="273"/>
      <c r="F46" s="16"/>
      <c r="G46" s="11"/>
      <c r="H46" s="249"/>
      <c r="I46" s="42">
        <v>43</v>
      </c>
      <c r="J46" s="248"/>
      <c r="K46" s="203"/>
      <c r="L46" s="18"/>
      <c r="M46" s="201"/>
      <c r="W46" s="40"/>
      <c r="X46" s="217">
        <v>65</v>
      </c>
      <c r="Y46" s="7">
        <v>14.5</v>
      </c>
      <c r="Z46" s="6">
        <v>19</v>
      </c>
      <c r="AA46" s="113">
        <v>28.5</v>
      </c>
      <c r="AD46" s="104" t="s">
        <v>137</v>
      </c>
      <c r="AE46" s="6" t="s">
        <v>106</v>
      </c>
      <c r="AF46" s="6" t="s">
        <v>19</v>
      </c>
      <c r="AG46" s="72" t="s">
        <v>44</v>
      </c>
      <c r="AH46" s="51" t="s">
        <v>113</v>
      </c>
      <c r="AI46" s="50" t="s">
        <v>117</v>
      </c>
      <c r="AJ46" s="50" t="s">
        <v>117</v>
      </c>
      <c r="AK46" s="50" t="s">
        <v>117</v>
      </c>
      <c r="AL46" s="52" t="s">
        <v>121</v>
      </c>
      <c r="AM46" s="52" t="s">
        <v>121</v>
      </c>
      <c r="AN46" s="52" t="s">
        <v>121</v>
      </c>
      <c r="AO46" s="53" t="s">
        <v>125</v>
      </c>
      <c r="AP46" s="53" t="s">
        <v>125</v>
      </c>
      <c r="AQ46" s="56" t="s">
        <v>129</v>
      </c>
      <c r="AR46" s="88" t="s">
        <v>44</v>
      </c>
      <c r="AS46" s="108" t="s">
        <v>44</v>
      </c>
      <c r="AT46" s="36"/>
    </row>
    <row r="47" spans="1:46" ht="79.5" customHeight="1" x14ac:dyDescent="0.3">
      <c r="A47" s="11"/>
      <c r="B47" s="271" t="s">
        <v>292</v>
      </c>
      <c r="C47" s="272"/>
      <c r="D47" s="272"/>
      <c r="E47" s="273"/>
      <c r="F47" s="16"/>
      <c r="G47" s="11"/>
      <c r="H47" s="250"/>
      <c r="I47" s="42">
        <v>44</v>
      </c>
      <c r="J47" s="248"/>
      <c r="K47" s="203"/>
      <c r="L47" s="18"/>
      <c r="M47" s="201"/>
      <c r="W47" s="40"/>
      <c r="X47" s="217">
        <v>70</v>
      </c>
      <c r="Y47" s="7">
        <v>15</v>
      </c>
      <c r="Z47" s="6">
        <v>20</v>
      </c>
      <c r="AA47" s="113">
        <v>30</v>
      </c>
      <c r="AD47" s="104" t="s">
        <v>137</v>
      </c>
      <c r="AE47" s="6" t="s">
        <v>38</v>
      </c>
      <c r="AF47" s="6" t="s">
        <v>19</v>
      </c>
      <c r="AG47" s="74" t="s">
        <v>53</v>
      </c>
      <c r="AH47" s="51" t="s">
        <v>150</v>
      </c>
      <c r="AI47" s="50" t="s">
        <v>151</v>
      </c>
      <c r="AJ47" s="50" t="s">
        <v>151</v>
      </c>
      <c r="AK47" s="50" t="s">
        <v>151</v>
      </c>
      <c r="AL47" s="52" t="s">
        <v>152</v>
      </c>
      <c r="AM47" s="52" t="s">
        <v>152</v>
      </c>
      <c r="AN47" s="52" t="s">
        <v>152</v>
      </c>
      <c r="AO47" s="53" t="s">
        <v>153</v>
      </c>
      <c r="AP47" s="53" t="s">
        <v>153</v>
      </c>
      <c r="AQ47" s="56" t="s">
        <v>57</v>
      </c>
      <c r="AR47" s="90" t="s">
        <v>53</v>
      </c>
      <c r="AS47" s="110" t="s">
        <v>53</v>
      </c>
      <c r="AT47" s="36"/>
    </row>
    <row r="48" spans="1:46" ht="27.75" customHeight="1" thickBot="1" x14ac:dyDescent="0.35">
      <c r="A48" s="11"/>
      <c r="B48" s="271" t="s">
        <v>294</v>
      </c>
      <c r="C48" s="300"/>
      <c r="D48" s="300"/>
      <c r="E48" s="273"/>
      <c r="F48" s="16"/>
      <c r="G48" s="11"/>
      <c r="H48" s="250"/>
      <c r="I48" s="42">
        <v>45</v>
      </c>
      <c r="J48" s="248"/>
      <c r="K48" s="203"/>
      <c r="L48" s="18"/>
      <c r="M48" s="201"/>
      <c r="W48" s="40"/>
      <c r="X48" s="219">
        <v>80</v>
      </c>
      <c r="Y48" s="220">
        <v>15</v>
      </c>
      <c r="Z48" s="115">
        <v>20</v>
      </c>
      <c r="AA48" s="116">
        <v>30</v>
      </c>
      <c r="AD48" s="104" t="s">
        <v>137</v>
      </c>
      <c r="AE48" s="6" t="s">
        <v>39</v>
      </c>
      <c r="AF48" s="6" t="s">
        <v>19</v>
      </c>
      <c r="AG48" s="74" t="s">
        <v>54</v>
      </c>
      <c r="AH48" s="51" t="s">
        <v>154</v>
      </c>
      <c r="AI48" s="50" t="s">
        <v>190</v>
      </c>
      <c r="AJ48" s="50" t="s">
        <v>190</v>
      </c>
      <c r="AK48" s="50" t="s">
        <v>190</v>
      </c>
      <c r="AL48" s="52" t="s">
        <v>191</v>
      </c>
      <c r="AM48" s="52" t="s">
        <v>191</v>
      </c>
      <c r="AN48" s="52" t="s">
        <v>191</v>
      </c>
      <c r="AO48" s="53" t="s">
        <v>192</v>
      </c>
      <c r="AP48" s="53" t="s">
        <v>192</v>
      </c>
      <c r="AQ48" s="56" t="s">
        <v>193</v>
      </c>
      <c r="AR48" s="90" t="s">
        <v>54</v>
      </c>
      <c r="AS48" s="110" t="s">
        <v>54</v>
      </c>
      <c r="AT48" s="36"/>
    </row>
    <row r="49" spans="1:46" ht="17.25" customHeight="1" thickTop="1" x14ac:dyDescent="0.3">
      <c r="A49" s="11"/>
      <c r="B49" s="271" t="s">
        <v>295</v>
      </c>
      <c r="C49" s="300"/>
      <c r="D49" s="300"/>
      <c r="E49" s="273"/>
      <c r="F49" s="16"/>
      <c r="G49" s="11"/>
      <c r="H49" s="250"/>
      <c r="I49" s="42">
        <v>46</v>
      </c>
      <c r="J49" s="248"/>
      <c r="K49" s="203"/>
      <c r="L49" s="18"/>
      <c r="M49" s="201"/>
      <c r="W49" s="40"/>
      <c r="AD49" s="104" t="s">
        <v>137</v>
      </c>
      <c r="AE49" s="6" t="s">
        <v>105</v>
      </c>
      <c r="AF49" s="6" t="s">
        <v>19</v>
      </c>
      <c r="AG49" s="74" t="s">
        <v>55</v>
      </c>
      <c r="AH49" s="51" t="s">
        <v>194</v>
      </c>
      <c r="AI49" s="50" t="s">
        <v>195</v>
      </c>
      <c r="AJ49" s="50" t="s">
        <v>195</v>
      </c>
      <c r="AK49" s="50" t="s">
        <v>195</v>
      </c>
      <c r="AL49" s="52" t="s">
        <v>196</v>
      </c>
      <c r="AM49" s="52" t="s">
        <v>196</v>
      </c>
      <c r="AN49" s="52" t="s">
        <v>196</v>
      </c>
      <c r="AO49" s="53" t="s">
        <v>197</v>
      </c>
      <c r="AP49" s="53" t="s">
        <v>197</v>
      </c>
      <c r="AQ49" s="56" t="s">
        <v>198</v>
      </c>
      <c r="AR49" s="90" t="s">
        <v>55</v>
      </c>
      <c r="AS49" s="110" t="s">
        <v>55</v>
      </c>
      <c r="AT49" s="36"/>
    </row>
    <row r="50" spans="1:46" ht="57.75" customHeight="1" thickBot="1" x14ac:dyDescent="0.35">
      <c r="A50" s="11"/>
      <c r="B50" s="274" t="s">
        <v>291</v>
      </c>
      <c r="C50" s="275"/>
      <c r="D50" s="275"/>
      <c r="E50" s="276"/>
      <c r="F50" s="16"/>
      <c r="G50" s="11"/>
      <c r="H50" s="250"/>
      <c r="I50" s="42">
        <v>47</v>
      </c>
      <c r="J50" s="248"/>
      <c r="K50" s="203"/>
      <c r="L50" s="18"/>
      <c r="M50" s="201"/>
      <c r="W50" s="40"/>
      <c r="AD50" s="104" t="s">
        <v>82</v>
      </c>
      <c r="AE50" s="6" t="s">
        <v>106</v>
      </c>
      <c r="AF50" s="6" t="s">
        <v>19</v>
      </c>
      <c r="AG50" s="72" t="s">
        <v>56</v>
      </c>
      <c r="AH50" s="50" t="s">
        <v>164</v>
      </c>
      <c r="AI50" s="50" t="s">
        <v>164</v>
      </c>
      <c r="AJ50" s="50" t="s">
        <v>164</v>
      </c>
      <c r="AK50" s="52" t="s">
        <v>165</v>
      </c>
      <c r="AL50" s="52" t="s">
        <v>165</v>
      </c>
      <c r="AM50" s="52" t="s">
        <v>165</v>
      </c>
      <c r="AN50" s="53" t="s">
        <v>166</v>
      </c>
      <c r="AO50" s="56" t="s">
        <v>167</v>
      </c>
      <c r="AP50" s="56" t="s">
        <v>167</v>
      </c>
      <c r="AQ50" s="88" t="s">
        <v>56</v>
      </c>
      <c r="AR50" s="88" t="s">
        <v>56</v>
      </c>
      <c r="AS50" s="108" t="s">
        <v>56</v>
      </c>
      <c r="AT50" s="40"/>
    </row>
    <row r="51" spans="1:46" ht="51" customHeight="1" x14ac:dyDescent="0.3">
      <c r="A51" s="11"/>
      <c r="B51" s="277" t="s">
        <v>288</v>
      </c>
      <c r="C51" s="278"/>
      <c r="D51" s="278"/>
      <c r="E51" s="278"/>
      <c r="F51" s="16"/>
      <c r="G51" s="11"/>
      <c r="H51" s="250"/>
      <c r="I51" s="42">
        <v>48</v>
      </c>
      <c r="J51" s="248"/>
      <c r="K51" s="203"/>
      <c r="L51" s="18"/>
      <c r="M51" s="201"/>
      <c r="AD51" s="104" t="s">
        <v>82</v>
      </c>
      <c r="AE51" s="6" t="s">
        <v>38</v>
      </c>
      <c r="AF51" s="6" t="s">
        <v>19</v>
      </c>
      <c r="AG51" s="74" t="s">
        <v>49</v>
      </c>
      <c r="AH51" s="50" t="s">
        <v>168</v>
      </c>
      <c r="AI51" s="50" t="s">
        <v>168</v>
      </c>
      <c r="AJ51" s="50" t="s">
        <v>168</v>
      </c>
      <c r="AK51" s="52" t="s">
        <v>186</v>
      </c>
      <c r="AL51" s="52" t="s">
        <v>186</v>
      </c>
      <c r="AM51" s="52" t="s">
        <v>186</v>
      </c>
      <c r="AN51" s="53" t="s">
        <v>187</v>
      </c>
      <c r="AO51" s="56" t="s">
        <v>188</v>
      </c>
      <c r="AP51" s="56" t="s">
        <v>188</v>
      </c>
      <c r="AQ51" s="90" t="s">
        <v>49</v>
      </c>
      <c r="AR51" s="90" t="s">
        <v>49</v>
      </c>
      <c r="AS51" s="110" t="s">
        <v>49</v>
      </c>
      <c r="AT51" s="40"/>
    </row>
    <row r="52" spans="1:46" ht="18.75" x14ac:dyDescent="0.3">
      <c r="A52" s="11"/>
      <c r="B52" s="279"/>
      <c r="C52" s="280"/>
      <c r="D52" s="280"/>
      <c r="E52" s="280"/>
      <c r="F52" s="11"/>
      <c r="G52" s="11"/>
      <c r="H52" s="250"/>
      <c r="I52" s="42">
        <v>49</v>
      </c>
      <c r="J52" s="248"/>
      <c r="K52" s="203"/>
      <c r="L52" s="18"/>
      <c r="M52" s="201"/>
      <c r="AD52" s="104" t="s">
        <v>82</v>
      </c>
      <c r="AE52" s="6" t="s">
        <v>39</v>
      </c>
      <c r="AF52" s="6" t="s">
        <v>19</v>
      </c>
      <c r="AG52" s="74" t="s">
        <v>57</v>
      </c>
      <c r="AH52" s="50" t="s">
        <v>211</v>
      </c>
      <c r="AI52" s="50" t="s">
        <v>211</v>
      </c>
      <c r="AJ52" s="50" t="s">
        <v>211</v>
      </c>
      <c r="AK52" s="52" t="s">
        <v>212</v>
      </c>
      <c r="AL52" s="52" t="s">
        <v>212</v>
      </c>
      <c r="AM52" s="52" t="s">
        <v>212</v>
      </c>
      <c r="AN52" s="53" t="s">
        <v>213</v>
      </c>
      <c r="AO52" s="56" t="s">
        <v>214</v>
      </c>
      <c r="AP52" s="56" t="s">
        <v>214</v>
      </c>
      <c r="AQ52" s="90" t="s">
        <v>57</v>
      </c>
      <c r="AR52" s="90" t="s">
        <v>57</v>
      </c>
      <c r="AS52" s="110" t="s">
        <v>57</v>
      </c>
      <c r="AT52" s="40"/>
    </row>
    <row r="53" spans="1:46" ht="24.95" customHeight="1" x14ac:dyDescent="0.3">
      <c r="A53" s="11"/>
      <c r="B53" s="18"/>
      <c r="C53" s="18"/>
      <c r="D53" s="18"/>
      <c r="E53" s="18"/>
      <c r="F53" s="11"/>
      <c r="G53" s="11"/>
      <c r="H53" s="250"/>
      <c r="I53" s="42">
        <v>50</v>
      </c>
      <c r="J53" s="248"/>
      <c r="K53" s="203"/>
      <c r="L53" s="259" t="s">
        <v>329</v>
      </c>
      <c r="M53" s="201"/>
      <c r="AD53" s="104" t="s">
        <v>82</v>
      </c>
      <c r="AE53" s="6" t="s">
        <v>105</v>
      </c>
      <c r="AF53" s="6" t="s">
        <v>19</v>
      </c>
      <c r="AG53" s="74" t="s">
        <v>98</v>
      </c>
      <c r="AH53" s="50" t="s">
        <v>169</v>
      </c>
      <c r="AI53" s="50" t="s">
        <v>169</v>
      </c>
      <c r="AJ53" s="50" t="s">
        <v>169</v>
      </c>
      <c r="AK53" s="52" t="s">
        <v>170</v>
      </c>
      <c r="AL53" s="52" t="s">
        <v>170</v>
      </c>
      <c r="AM53" s="52" t="s">
        <v>170</v>
      </c>
      <c r="AN53" s="53" t="s">
        <v>171</v>
      </c>
      <c r="AO53" s="56" t="s">
        <v>172</v>
      </c>
      <c r="AP53" s="56" t="s">
        <v>172</v>
      </c>
      <c r="AQ53" s="90" t="s">
        <v>58</v>
      </c>
      <c r="AR53" s="90" t="s">
        <v>58</v>
      </c>
      <c r="AS53" s="110" t="s">
        <v>58</v>
      </c>
      <c r="AT53" s="40"/>
    </row>
    <row r="54" spans="1:46" ht="24.95" customHeight="1" x14ac:dyDescent="0.3">
      <c r="A54" s="11"/>
      <c r="B54" s="11"/>
      <c r="C54" s="16"/>
      <c r="D54" s="16"/>
      <c r="E54" s="16"/>
      <c r="F54" s="11"/>
      <c r="G54" s="11"/>
      <c r="H54" s="250"/>
      <c r="I54" s="42">
        <v>51</v>
      </c>
      <c r="J54" s="248"/>
      <c r="K54" s="203"/>
      <c r="L54" s="260"/>
      <c r="M54" s="201"/>
      <c r="AD54" s="104" t="s">
        <v>83</v>
      </c>
      <c r="AE54" s="6" t="s">
        <v>106</v>
      </c>
      <c r="AF54" s="6" t="s">
        <v>19</v>
      </c>
      <c r="AG54" s="72" t="s">
        <v>49</v>
      </c>
      <c r="AH54" s="50" t="s">
        <v>168</v>
      </c>
      <c r="AI54" s="50" t="s">
        <v>168</v>
      </c>
      <c r="AJ54" s="50" t="s">
        <v>283</v>
      </c>
      <c r="AK54" s="52" t="s">
        <v>186</v>
      </c>
      <c r="AL54" s="52" t="s">
        <v>186</v>
      </c>
      <c r="AM54" s="52" t="s">
        <v>186</v>
      </c>
      <c r="AN54" s="53" t="s">
        <v>187</v>
      </c>
      <c r="AO54" s="56" t="s">
        <v>188</v>
      </c>
      <c r="AP54" s="56" t="s">
        <v>188</v>
      </c>
      <c r="AQ54" s="88" t="s">
        <v>49</v>
      </c>
      <c r="AR54" s="88" t="s">
        <v>49</v>
      </c>
      <c r="AS54" s="108" t="s">
        <v>49</v>
      </c>
      <c r="AT54" s="40"/>
    </row>
    <row r="55" spans="1:46" ht="24.95" customHeight="1" x14ac:dyDescent="0.3">
      <c r="A55" s="11"/>
      <c r="B55" s="16"/>
      <c r="C55" s="16"/>
      <c r="D55" s="16"/>
      <c r="E55" s="16"/>
      <c r="F55" s="11"/>
      <c r="G55" s="11"/>
      <c r="H55" s="250"/>
      <c r="I55" s="42">
        <v>52</v>
      </c>
      <c r="J55" s="248"/>
      <c r="K55" s="203"/>
      <c r="L55" s="260"/>
      <c r="M55" s="201"/>
      <c r="AD55" s="104" t="s">
        <v>83</v>
      </c>
      <c r="AE55" s="6" t="s">
        <v>38</v>
      </c>
      <c r="AF55" s="6" t="s">
        <v>19</v>
      </c>
      <c r="AG55" s="74" t="s">
        <v>98</v>
      </c>
      <c r="AH55" s="50" t="s">
        <v>199</v>
      </c>
      <c r="AI55" s="50" t="s">
        <v>199</v>
      </c>
      <c r="AJ55" s="50" t="s">
        <v>199</v>
      </c>
      <c r="AK55" s="52" t="s">
        <v>200</v>
      </c>
      <c r="AL55" s="52" t="s">
        <v>200</v>
      </c>
      <c r="AM55" s="52" t="s">
        <v>200</v>
      </c>
      <c r="AN55" s="53" t="s">
        <v>201</v>
      </c>
      <c r="AO55" s="56" t="s">
        <v>202</v>
      </c>
      <c r="AP55" s="56" t="s">
        <v>202</v>
      </c>
      <c r="AQ55" s="90" t="s">
        <v>98</v>
      </c>
      <c r="AR55" s="90" t="s">
        <v>98</v>
      </c>
      <c r="AS55" s="110" t="s">
        <v>98</v>
      </c>
      <c r="AT55" s="40"/>
    </row>
    <row r="56" spans="1:46" ht="24.95" customHeight="1" x14ac:dyDescent="0.3">
      <c r="A56" s="11"/>
      <c r="B56" s="16"/>
      <c r="C56" s="16"/>
      <c r="D56" s="16"/>
      <c r="E56" s="16"/>
      <c r="F56" s="11"/>
      <c r="G56" s="11"/>
      <c r="H56" s="250"/>
      <c r="I56" s="42">
        <v>53</v>
      </c>
      <c r="J56" s="248"/>
      <c r="K56" s="203"/>
      <c r="L56" s="260"/>
      <c r="M56" s="201"/>
      <c r="AD56" s="104" t="s">
        <v>83</v>
      </c>
      <c r="AE56" s="6" t="s">
        <v>39</v>
      </c>
      <c r="AF56" s="6" t="s">
        <v>19</v>
      </c>
      <c r="AG56" s="74" t="s">
        <v>99</v>
      </c>
      <c r="AH56" s="50" t="s">
        <v>203</v>
      </c>
      <c r="AI56" s="50" t="s">
        <v>203</v>
      </c>
      <c r="AJ56" s="50" t="s">
        <v>203</v>
      </c>
      <c r="AK56" s="52" t="s">
        <v>204</v>
      </c>
      <c r="AL56" s="52" t="s">
        <v>204</v>
      </c>
      <c r="AM56" s="52" t="s">
        <v>204</v>
      </c>
      <c r="AN56" s="53" t="s">
        <v>205</v>
      </c>
      <c r="AO56" s="56" t="s">
        <v>206</v>
      </c>
      <c r="AP56" s="56" t="s">
        <v>206</v>
      </c>
      <c r="AQ56" s="90" t="s">
        <v>99</v>
      </c>
      <c r="AR56" s="90" t="s">
        <v>99</v>
      </c>
      <c r="AS56" s="110" t="s">
        <v>99</v>
      </c>
      <c r="AT56" s="40"/>
    </row>
    <row r="57" spans="1:46" ht="24.95" customHeight="1" x14ac:dyDescent="0.3">
      <c r="A57" s="11"/>
      <c r="B57" s="11"/>
      <c r="C57" s="11"/>
      <c r="D57" s="11"/>
      <c r="E57" s="11"/>
      <c r="F57" s="11"/>
      <c r="G57" s="11"/>
      <c r="H57" s="250"/>
      <c r="I57" s="42">
        <v>54</v>
      </c>
      <c r="J57" s="248"/>
      <c r="K57" s="203"/>
      <c r="L57" s="260"/>
      <c r="M57" s="201"/>
      <c r="AD57" s="104" t="s">
        <v>83</v>
      </c>
      <c r="AE57" s="6" t="s">
        <v>105</v>
      </c>
      <c r="AF57" s="6" t="s">
        <v>19</v>
      </c>
      <c r="AG57" s="74" t="s">
        <v>100</v>
      </c>
      <c r="AH57" s="50" t="s">
        <v>207</v>
      </c>
      <c r="AI57" s="50" t="s">
        <v>207</v>
      </c>
      <c r="AJ57" s="50" t="s">
        <v>207</v>
      </c>
      <c r="AK57" s="52" t="s">
        <v>208</v>
      </c>
      <c r="AL57" s="52" t="s">
        <v>208</v>
      </c>
      <c r="AM57" s="52" t="s">
        <v>208</v>
      </c>
      <c r="AN57" s="53" t="s">
        <v>209</v>
      </c>
      <c r="AO57" s="56" t="s">
        <v>210</v>
      </c>
      <c r="AP57" s="56" t="s">
        <v>210</v>
      </c>
      <c r="AQ57" s="90" t="s">
        <v>100</v>
      </c>
      <c r="AR57" s="90" t="s">
        <v>100</v>
      </c>
      <c r="AS57" s="110" t="s">
        <v>100</v>
      </c>
      <c r="AT57" s="40"/>
    </row>
    <row r="58" spans="1:46" ht="24.95" customHeight="1" x14ac:dyDescent="0.3">
      <c r="A58" s="11"/>
      <c r="B58" s="11"/>
      <c r="C58" s="11"/>
      <c r="D58" s="11"/>
      <c r="E58" s="11"/>
      <c r="F58" s="11"/>
      <c r="G58" s="11"/>
      <c r="H58" s="250"/>
      <c r="I58" s="42">
        <v>55</v>
      </c>
      <c r="J58" s="248"/>
      <c r="K58" s="203"/>
      <c r="L58" s="260"/>
      <c r="M58" s="201"/>
      <c r="AD58" s="104" t="s">
        <v>138</v>
      </c>
      <c r="AE58" s="6" t="s">
        <v>106</v>
      </c>
      <c r="AF58" s="6" t="s">
        <v>19</v>
      </c>
      <c r="AG58" s="72" t="s">
        <v>54</v>
      </c>
      <c r="AH58" s="50" t="s">
        <v>190</v>
      </c>
      <c r="AI58" s="50" t="s">
        <v>190</v>
      </c>
      <c r="AJ58" s="52" t="s">
        <v>191</v>
      </c>
      <c r="AK58" s="52" t="s">
        <v>191</v>
      </c>
      <c r="AL58" s="53" t="s">
        <v>192</v>
      </c>
      <c r="AM58" s="53" t="s">
        <v>192</v>
      </c>
      <c r="AN58" s="54" t="s">
        <v>193</v>
      </c>
      <c r="AO58" s="88" t="s">
        <v>54</v>
      </c>
      <c r="AP58" s="88" t="s">
        <v>54</v>
      </c>
      <c r="AQ58" s="88" t="s">
        <v>54</v>
      </c>
      <c r="AR58" s="88" t="s">
        <v>54</v>
      </c>
      <c r="AS58" s="108" t="s">
        <v>54</v>
      </c>
      <c r="AT58" s="40"/>
    </row>
    <row r="59" spans="1:46" ht="24.95" customHeight="1" x14ac:dyDescent="0.3">
      <c r="A59" s="11"/>
      <c r="B59" s="11"/>
      <c r="C59" s="11"/>
      <c r="D59" s="11"/>
      <c r="E59" s="11"/>
      <c r="F59" s="17"/>
      <c r="G59" s="17"/>
      <c r="H59" s="251"/>
      <c r="I59" s="42">
        <v>56</v>
      </c>
      <c r="J59" s="252"/>
      <c r="K59" s="203"/>
      <c r="L59" s="260"/>
      <c r="M59" s="201"/>
      <c r="AD59" s="104" t="s">
        <v>138</v>
      </c>
      <c r="AE59" s="6" t="s">
        <v>38</v>
      </c>
      <c r="AF59" s="6" t="s">
        <v>19</v>
      </c>
      <c r="AG59" s="74" t="s">
        <v>101</v>
      </c>
      <c r="AH59" s="50" t="s">
        <v>239</v>
      </c>
      <c r="AI59" s="50" t="s">
        <v>239</v>
      </c>
      <c r="AJ59" s="52" t="s">
        <v>240</v>
      </c>
      <c r="AK59" s="52" t="s">
        <v>240</v>
      </c>
      <c r="AL59" s="53" t="s">
        <v>241</v>
      </c>
      <c r="AM59" s="53" t="s">
        <v>241</v>
      </c>
      <c r="AN59" s="58" t="s">
        <v>242</v>
      </c>
      <c r="AO59" s="90" t="s">
        <v>101</v>
      </c>
      <c r="AP59" s="90" t="s">
        <v>101</v>
      </c>
      <c r="AQ59" s="90" t="s">
        <v>101</v>
      </c>
      <c r="AR59" s="90" t="s">
        <v>101</v>
      </c>
      <c r="AS59" s="110" t="s">
        <v>101</v>
      </c>
      <c r="AT59" s="40"/>
    </row>
    <row r="60" spans="1:46" ht="24.95" customHeight="1" x14ac:dyDescent="0.3">
      <c r="A60" s="11"/>
      <c r="B60" s="11"/>
      <c r="C60" s="11"/>
      <c r="D60" s="11"/>
      <c r="E60" s="11"/>
      <c r="F60" s="17"/>
      <c r="G60" s="17"/>
      <c r="H60" s="251"/>
      <c r="I60" s="42">
        <v>57</v>
      </c>
      <c r="J60" s="252"/>
      <c r="K60" s="203"/>
      <c r="L60" s="260"/>
      <c r="M60" s="201"/>
      <c r="AD60" s="104" t="s">
        <v>138</v>
      </c>
      <c r="AE60" s="6" t="s">
        <v>39</v>
      </c>
      <c r="AF60" s="6" t="s">
        <v>19</v>
      </c>
      <c r="AG60" s="74" t="s">
        <v>102</v>
      </c>
      <c r="AH60" s="50" t="s">
        <v>243</v>
      </c>
      <c r="AI60" s="50" t="s">
        <v>243</v>
      </c>
      <c r="AJ60" s="52" t="s">
        <v>244</v>
      </c>
      <c r="AK60" s="52" t="s">
        <v>244</v>
      </c>
      <c r="AL60" s="53" t="s">
        <v>245</v>
      </c>
      <c r="AM60" s="53" t="s">
        <v>245</v>
      </c>
      <c r="AN60" s="58" t="s">
        <v>246</v>
      </c>
      <c r="AO60" s="90" t="s">
        <v>102</v>
      </c>
      <c r="AP60" s="90" t="s">
        <v>102</v>
      </c>
      <c r="AQ60" s="90" t="s">
        <v>102</v>
      </c>
      <c r="AR60" s="90" t="s">
        <v>102</v>
      </c>
      <c r="AS60" s="110" t="s">
        <v>102</v>
      </c>
      <c r="AT60" s="40"/>
    </row>
    <row r="61" spans="1:46" ht="24.95" customHeight="1" x14ac:dyDescent="0.3">
      <c r="A61" s="11"/>
      <c r="B61" s="11"/>
      <c r="C61" s="11"/>
      <c r="D61" s="11"/>
      <c r="E61" s="11"/>
      <c r="F61" s="17"/>
      <c r="G61" s="17"/>
      <c r="H61" s="251"/>
      <c r="I61" s="42">
        <v>58</v>
      </c>
      <c r="J61" s="252"/>
      <c r="K61" s="203"/>
      <c r="L61" s="260"/>
      <c r="M61" s="201"/>
      <c r="AD61" s="104" t="s">
        <v>138</v>
      </c>
      <c r="AE61" s="6" t="s">
        <v>105</v>
      </c>
      <c r="AF61" s="6" t="s">
        <v>19</v>
      </c>
      <c r="AG61" s="74" t="s">
        <v>103</v>
      </c>
      <c r="AH61" s="50" t="s">
        <v>247</v>
      </c>
      <c r="AI61" s="50" t="s">
        <v>247</v>
      </c>
      <c r="AJ61" s="52" t="s">
        <v>248</v>
      </c>
      <c r="AK61" s="52" t="s">
        <v>248</v>
      </c>
      <c r="AL61" s="53" t="s">
        <v>249</v>
      </c>
      <c r="AM61" s="53" t="s">
        <v>249</v>
      </c>
      <c r="AN61" s="58" t="s">
        <v>250</v>
      </c>
      <c r="AO61" s="90" t="s">
        <v>103</v>
      </c>
      <c r="AP61" s="90" t="s">
        <v>103</v>
      </c>
      <c r="AQ61" s="90" t="s">
        <v>103</v>
      </c>
      <c r="AR61" s="90" t="s">
        <v>103</v>
      </c>
      <c r="AS61" s="110" t="s">
        <v>103</v>
      </c>
      <c r="AT61" s="40"/>
    </row>
    <row r="62" spans="1:46" ht="24.95" customHeight="1" x14ac:dyDescent="0.3">
      <c r="A62" s="11"/>
      <c r="B62" s="11"/>
      <c r="C62" s="11"/>
      <c r="D62" s="11"/>
      <c r="E62" s="11"/>
      <c r="F62" s="17"/>
      <c r="G62" s="17"/>
      <c r="H62" s="251"/>
      <c r="I62" s="42">
        <v>59</v>
      </c>
      <c r="J62" s="252"/>
      <c r="K62" s="203"/>
      <c r="L62" s="18"/>
      <c r="M62" s="201"/>
      <c r="AD62" s="104" t="s">
        <v>139</v>
      </c>
      <c r="AE62" s="6" t="s">
        <v>106</v>
      </c>
      <c r="AF62" s="6" t="s">
        <v>19</v>
      </c>
      <c r="AG62" s="72" t="s">
        <v>54</v>
      </c>
      <c r="AH62" s="50" t="s">
        <v>190</v>
      </c>
      <c r="AI62" s="52" t="s">
        <v>191</v>
      </c>
      <c r="AJ62" s="53" t="s">
        <v>192</v>
      </c>
      <c r="AK62" s="53" t="s">
        <v>192</v>
      </c>
      <c r="AL62" s="54" t="s">
        <v>193</v>
      </c>
      <c r="AM62" s="88" t="s">
        <v>54</v>
      </c>
      <c r="AN62" s="88" t="s">
        <v>54</v>
      </c>
      <c r="AO62" s="88" t="s">
        <v>54</v>
      </c>
      <c r="AP62" s="88" t="s">
        <v>54</v>
      </c>
      <c r="AQ62" s="88" t="s">
        <v>54</v>
      </c>
      <c r="AR62" s="88" t="s">
        <v>54</v>
      </c>
      <c r="AS62" s="108" t="s">
        <v>54</v>
      </c>
      <c r="AT62" s="40"/>
    </row>
    <row r="63" spans="1:46" ht="24.95" customHeight="1" x14ac:dyDescent="0.3">
      <c r="A63" s="11"/>
      <c r="B63" s="11"/>
      <c r="C63" s="11"/>
      <c r="D63" s="11"/>
      <c r="E63" s="11"/>
      <c r="F63" s="11"/>
      <c r="G63" s="11"/>
      <c r="H63" s="250"/>
      <c r="I63" s="42">
        <v>60</v>
      </c>
      <c r="J63" s="248"/>
      <c r="K63" s="203"/>
      <c r="L63" s="259" t="s">
        <v>330</v>
      </c>
      <c r="M63" s="201"/>
      <c r="AD63" s="104" t="s">
        <v>139</v>
      </c>
      <c r="AE63" s="6" t="s">
        <v>38</v>
      </c>
      <c r="AF63" s="6" t="s">
        <v>19</v>
      </c>
      <c r="AG63" s="74" t="s">
        <v>101</v>
      </c>
      <c r="AH63" s="50" t="s">
        <v>239</v>
      </c>
      <c r="AI63" s="52" t="s">
        <v>240</v>
      </c>
      <c r="AJ63" s="53" t="s">
        <v>241</v>
      </c>
      <c r="AK63" s="53" t="s">
        <v>241</v>
      </c>
      <c r="AL63" s="58" t="s">
        <v>242</v>
      </c>
      <c r="AM63" s="90" t="s">
        <v>101</v>
      </c>
      <c r="AN63" s="90" t="s">
        <v>101</v>
      </c>
      <c r="AO63" s="90" t="s">
        <v>101</v>
      </c>
      <c r="AP63" s="90" t="s">
        <v>101</v>
      </c>
      <c r="AQ63" s="90" t="s">
        <v>101</v>
      </c>
      <c r="AR63" s="90" t="s">
        <v>101</v>
      </c>
      <c r="AS63" s="110" t="s">
        <v>101</v>
      </c>
      <c r="AT63" s="40"/>
    </row>
    <row r="64" spans="1:46" ht="24.95" customHeight="1" x14ac:dyDescent="0.3">
      <c r="A64" s="11"/>
      <c r="B64" s="11"/>
      <c r="C64" s="11"/>
      <c r="D64" s="11"/>
      <c r="E64" s="11"/>
      <c r="F64" s="11"/>
      <c r="G64" s="11"/>
      <c r="H64" s="250"/>
      <c r="I64" s="42">
        <v>61</v>
      </c>
      <c r="J64" s="248"/>
      <c r="K64" s="203"/>
      <c r="L64" s="260"/>
      <c r="M64" s="201"/>
      <c r="AD64" s="104" t="s">
        <v>139</v>
      </c>
      <c r="AE64" s="6" t="s">
        <v>39</v>
      </c>
      <c r="AF64" s="6" t="s">
        <v>19</v>
      </c>
      <c r="AG64" s="74" t="s">
        <v>102</v>
      </c>
      <c r="AH64" s="50" t="s">
        <v>243</v>
      </c>
      <c r="AI64" s="52" t="s">
        <v>244</v>
      </c>
      <c r="AJ64" s="53" t="s">
        <v>245</v>
      </c>
      <c r="AK64" s="53" t="s">
        <v>245</v>
      </c>
      <c r="AL64" s="58" t="s">
        <v>246</v>
      </c>
      <c r="AM64" s="90" t="s">
        <v>102</v>
      </c>
      <c r="AN64" s="90" t="s">
        <v>102</v>
      </c>
      <c r="AO64" s="90" t="s">
        <v>102</v>
      </c>
      <c r="AP64" s="90" t="s">
        <v>102</v>
      </c>
      <c r="AQ64" s="90" t="s">
        <v>102</v>
      </c>
      <c r="AR64" s="90" t="s">
        <v>102</v>
      </c>
      <c r="AS64" s="110" t="s">
        <v>102</v>
      </c>
      <c r="AT64" s="40"/>
    </row>
    <row r="65" spans="1:46" ht="24.95" customHeight="1" x14ac:dyDescent="0.3">
      <c r="A65" s="11"/>
      <c r="B65" s="11"/>
      <c r="C65" s="11"/>
      <c r="D65" s="11"/>
      <c r="E65" s="11"/>
      <c r="F65" s="11"/>
      <c r="G65" s="11"/>
      <c r="H65" s="250"/>
      <c r="I65" s="42">
        <v>62</v>
      </c>
      <c r="J65" s="248"/>
      <c r="K65" s="203"/>
      <c r="L65" s="260"/>
      <c r="M65" s="201"/>
      <c r="AD65" s="100" t="s">
        <v>139</v>
      </c>
      <c r="AE65" s="59" t="s">
        <v>105</v>
      </c>
      <c r="AF65" s="59" t="s">
        <v>19</v>
      </c>
      <c r="AG65" s="75" t="s">
        <v>103</v>
      </c>
      <c r="AH65" s="50" t="s">
        <v>247</v>
      </c>
      <c r="AI65" s="61" t="s">
        <v>248</v>
      </c>
      <c r="AJ65" s="62" t="s">
        <v>249</v>
      </c>
      <c r="AK65" s="62" t="s">
        <v>249</v>
      </c>
      <c r="AL65" s="69" t="s">
        <v>250</v>
      </c>
      <c r="AM65" s="91" t="s">
        <v>103</v>
      </c>
      <c r="AN65" s="91" t="s">
        <v>103</v>
      </c>
      <c r="AO65" s="91" t="s">
        <v>103</v>
      </c>
      <c r="AP65" s="91" t="s">
        <v>103</v>
      </c>
      <c r="AQ65" s="91" t="s">
        <v>103</v>
      </c>
      <c r="AR65" s="91" t="s">
        <v>103</v>
      </c>
      <c r="AS65" s="111" t="s">
        <v>103</v>
      </c>
      <c r="AT65" s="40"/>
    </row>
    <row r="66" spans="1:46" ht="24.95" customHeight="1" x14ac:dyDescent="0.3">
      <c r="A66" s="11"/>
      <c r="B66" s="11"/>
      <c r="C66" s="11"/>
      <c r="D66" s="11"/>
      <c r="E66" s="11"/>
      <c r="F66" s="11"/>
      <c r="G66" s="11"/>
      <c r="H66" s="250"/>
      <c r="I66" s="42">
        <v>63</v>
      </c>
      <c r="J66" s="248"/>
      <c r="K66" s="203"/>
      <c r="L66" s="260"/>
      <c r="M66" s="201"/>
      <c r="AD66" s="104" t="s">
        <v>94</v>
      </c>
      <c r="AE66" s="6" t="s">
        <v>106</v>
      </c>
      <c r="AF66" s="6" t="s">
        <v>19</v>
      </c>
      <c r="AG66" s="6" t="s">
        <v>104</v>
      </c>
      <c r="AH66" s="6" t="s">
        <v>104</v>
      </c>
      <c r="AI66" s="6" t="s">
        <v>104</v>
      </c>
      <c r="AJ66" s="6" t="s">
        <v>104</v>
      </c>
      <c r="AK66" s="6" t="s">
        <v>104</v>
      </c>
      <c r="AL66" s="6" t="s">
        <v>104</v>
      </c>
      <c r="AM66" s="6" t="s">
        <v>104</v>
      </c>
      <c r="AN66" s="6" t="s">
        <v>104</v>
      </c>
      <c r="AO66" s="6" t="s">
        <v>104</v>
      </c>
      <c r="AP66" s="6" t="s">
        <v>104</v>
      </c>
      <c r="AQ66" s="6" t="s">
        <v>104</v>
      </c>
      <c r="AR66" s="6" t="s">
        <v>104</v>
      </c>
      <c r="AS66" s="113" t="s">
        <v>104</v>
      </c>
      <c r="AT66" s="40"/>
    </row>
    <row r="67" spans="1:46" ht="24.95" customHeight="1" x14ac:dyDescent="0.25">
      <c r="A67" s="11"/>
      <c r="B67" s="11"/>
      <c r="C67" s="11"/>
      <c r="D67" s="11"/>
      <c r="E67" s="11"/>
      <c r="F67" s="11"/>
      <c r="G67" s="11"/>
      <c r="H67" s="250"/>
      <c r="I67" s="41">
        <v>64</v>
      </c>
      <c r="J67" s="248"/>
      <c r="K67" s="203"/>
      <c r="L67" s="260"/>
      <c r="M67" s="201"/>
      <c r="AD67" s="104" t="s">
        <v>94</v>
      </c>
      <c r="AE67" s="6" t="s">
        <v>38</v>
      </c>
      <c r="AF67" s="6" t="s">
        <v>19</v>
      </c>
      <c r="AG67" s="6" t="s">
        <v>104</v>
      </c>
      <c r="AH67" s="6" t="s">
        <v>104</v>
      </c>
      <c r="AI67" s="6" t="s">
        <v>104</v>
      </c>
      <c r="AJ67" s="6" t="s">
        <v>104</v>
      </c>
      <c r="AK67" s="6" t="s">
        <v>104</v>
      </c>
      <c r="AL67" s="6" t="s">
        <v>104</v>
      </c>
      <c r="AM67" s="6" t="s">
        <v>104</v>
      </c>
      <c r="AN67" s="6" t="s">
        <v>104</v>
      </c>
      <c r="AO67" s="6" t="s">
        <v>104</v>
      </c>
      <c r="AP67" s="6" t="s">
        <v>104</v>
      </c>
      <c r="AQ67" s="6" t="s">
        <v>104</v>
      </c>
      <c r="AR67" s="6" t="s">
        <v>104</v>
      </c>
      <c r="AS67" s="113" t="s">
        <v>104</v>
      </c>
      <c r="AT67" s="40"/>
    </row>
    <row r="68" spans="1:46" ht="24.95" customHeight="1" x14ac:dyDescent="0.25">
      <c r="A68" s="11"/>
      <c r="B68" s="11"/>
      <c r="C68" s="11"/>
      <c r="D68" s="11"/>
      <c r="E68" s="11"/>
      <c r="F68" s="11"/>
      <c r="G68" s="11"/>
      <c r="H68" s="250"/>
      <c r="I68" s="41">
        <v>65</v>
      </c>
      <c r="J68" s="248"/>
      <c r="K68" s="203"/>
      <c r="L68" s="260"/>
      <c r="M68" s="201"/>
      <c r="AD68" s="104" t="s">
        <v>94</v>
      </c>
      <c r="AE68" s="6" t="s">
        <v>39</v>
      </c>
      <c r="AF68" s="6" t="s">
        <v>19</v>
      </c>
      <c r="AG68" s="6" t="s">
        <v>104</v>
      </c>
      <c r="AH68" s="6" t="s">
        <v>104</v>
      </c>
      <c r="AI68" s="6" t="s">
        <v>104</v>
      </c>
      <c r="AJ68" s="6" t="s">
        <v>104</v>
      </c>
      <c r="AK68" s="6" t="s">
        <v>104</v>
      </c>
      <c r="AL68" s="6" t="s">
        <v>104</v>
      </c>
      <c r="AM68" s="6" t="s">
        <v>104</v>
      </c>
      <c r="AN68" s="6" t="s">
        <v>104</v>
      </c>
      <c r="AO68" s="6" t="s">
        <v>104</v>
      </c>
      <c r="AP68" s="6" t="s">
        <v>104</v>
      </c>
      <c r="AQ68" s="6" t="s">
        <v>104</v>
      </c>
      <c r="AR68" s="6" t="s">
        <v>104</v>
      </c>
      <c r="AS68" s="113" t="s">
        <v>104</v>
      </c>
      <c r="AT68" s="40"/>
    </row>
    <row r="69" spans="1:46" ht="24.95" customHeight="1" thickBot="1" x14ac:dyDescent="0.35">
      <c r="A69" s="36"/>
      <c r="B69" s="36"/>
      <c r="C69" s="36"/>
      <c r="D69" s="36"/>
      <c r="E69" s="36"/>
      <c r="F69" s="36"/>
      <c r="H69" s="250"/>
      <c r="I69" s="42">
        <v>66</v>
      </c>
      <c r="J69" s="248"/>
      <c r="K69" s="203"/>
      <c r="L69" s="260"/>
      <c r="M69" s="201"/>
      <c r="AD69" s="104" t="s">
        <v>94</v>
      </c>
      <c r="AE69" s="6" t="s">
        <v>105</v>
      </c>
      <c r="AF69" s="6" t="s">
        <v>19</v>
      </c>
      <c r="AG69" s="6" t="s">
        <v>104</v>
      </c>
      <c r="AH69" s="6" t="s">
        <v>104</v>
      </c>
      <c r="AI69" s="6" t="s">
        <v>104</v>
      </c>
      <c r="AJ69" s="6" t="s">
        <v>104</v>
      </c>
      <c r="AK69" s="6" t="s">
        <v>104</v>
      </c>
      <c r="AL69" s="6" t="s">
        <v>104</v>
      </c>
      <c r="AM69" s="6" t="s">
        <v>104</v>
      </c>
      <c r="AN69" s="6" t="s">
        <v>104</v>
      </c>
      <c r="AO69" s="6" t="s">
        <v>104</v>
      </c>
      <c r="AP69" s="6" t="s">
        <v>104</v>
      </c>
      <c r="AQ69" s="6" t="s">
        <v>104</v>
      </c>
      <c r="AR69" s="6" t="s">
        <v>104</v>
      </c>
      <c r="AS69" s="113" t="s">
        <v>104</v>
      </c>
      <c r="AT69" s="40"/>
    </row>
    <row r="70" spans="1:46" ht="24.95" customHeight="1" thickTop="1" x14ac:dyDescent="0.3">
      <c r="A70" s="36"/>
      <c r="B70" s="36"/>
      <c r="C70" s="36"/>
      <c r="D70" s="36"/>
      <c r="E70" s="36"/>
      <c r="F70" s="36"/>
      <c r="H70" s="250"/>
      <c r="I70" s="42">
        <v>67</v>
      </c>
      <c r="J70" s="248"/>
      <c r="K70" s="203"/>
      <c r="L70" s="260"/>
      <c r="M70" s="201"/>
      <c r="AD70" s="102" t="s">
        <v>79</v>
      </c>
      <c r="AE70" s="64" t="s">
        <v>106</v>
      </c>
      <c r="AF70" s="64" t="s">
        <v>18</v>
      </c>
      <c r="AG70" s="64" t="s">
        <v>65</v>
      </c>
      <c r="AH70" s="64" t="s">
        <v>65</v>
      </c>
      <c r="AI70" s="64" t="s">
        <v>65</v>
      </c>
      <c r="AJ70" s="64" t="s">
        <v>65</v>
      </c>
      <c r="AK70" s="64" t="s">
        <v>65</v>
      </c>
      <c r="AL70" s="64" t="s">
        <v>65</v>
      </c>
      <c r="AM70" s="64" t="s">
        <v>65</v>
      </c>
      <c r="AN70" s="64" t="s">
        <v>65</v>
      </c>
      <c r="AO70" s="64" t="s">
        <v>65</v>
      </c>
      <c r="AP70" s="64" t="s">
        <v>65</v>
      </c>
      <c r="AQ70" s="64" t="s">
        <v>65</v>
      </c>
      <c r="AR70" s="64" t="s">
        <v>65</v>
      </c>
      <c r="AS70" s="112" t="s">
        <v>65</v>
      </c>
      <c r="AT70" s="36"/>
    </row>
    <row r="71" spans="1:46" ht="24.95" customHeight="1" x14ac:dyDescent="0.3">
      <c r="A71" s="36"/>
      <c r="B71" s="36"/>
      <c r="C71" s="36"/>
      <c r="D71" s="36"/>
      <c r="E71" s="36"/>
      <c r="F71" s="36"/>
      <c r="H71" s="250"/>
      <c r="I71" s="42">
        <v>68</v>
      </c>
      <c r="J71" s="248"/>
      <c r="K71" s="203"/>
      <c r="L71" s="260"/>
      <c r="M71" s="201"/>
      <c r="AD71" s="104" t="s">
        <v>79</v>
      </c>
      <c r="AE71" s="6" t="s">
        <v>38</v>
      </c>
      <c r="AF71" s="6" t="s">
        <v>18</v>
      </c>
      <c r="AG71" s="6" t="s">
        <v>65</v>
      </c>
      <c r="AH71" s="6" t="s">
        <v>65</v>
      </c>
      <c r="AI71" s="6" t="s">
        <v>65</v>
      </c>
      <c r="AJ71" s="6" t="s">
        <v>65</v>
      </c>
      <c r="AK71" s="6" t="s">
        <v>65</v>
      </c>
      <c r="AL71" s="6" t="s">
        <v>65</v>
      </c>
      <c r="AM71" s="6" t="s">
        <v>65</v>
      </c>
      <c r="AN71" s="6" t="s">
        <v>65</v>
      </c>
      <c r="AO71" s="6" t="s">
        <v>65</v>
      </c>
      <c r="AP71" s="6" t="s">
        <v>65</v>
      </c>
      <c r="AQ71" s="6" t="s">
        <v>65</v>
      </c>
      <c r="AR71" s="6" t="s">
        <v>65</v>
      </c>
      <c r="AS71" s="113" t="s">
        <v>65</v>
      </c>
      <c r="AT71" s="36"/>
    </row>
    <row r="72" spans="1:46" ht="24.95" customHeight="1" x14ac:dyDescent="0.3">
      <c r="A72" s="36"/>
      <c r="B72" s="36"/>
      <c r="C72" s="36"/>
      <c r="D72" s="36"/>
      <c r="E72" s="36"/>
      <c r="F72" s="36"/>
      <c r="H72" s="250"/>
      <c r="I72" s="42">
        <v>69</v>
      </c>
      <c r="J72" s="248"/>
      <c r="K72" s="203"/>
      <c r="L72" s="18"/>
      <c r="M72" s="201"/>
      <c r="AD72" s="104" t="s">
        <v>79</v>
      </c>
      <c r="AE72" s="6" t="s">
        <v>39</v>
      </c>
      <c r="AF72" s="6" t="s">
        <v>18</v>
      </c>
      <c r="AG72" s="6" t="s">
        <v>65</v>
      </c>
      <c r="AH72" s="6" t="s">
        <v>65</v>
      </c>
      <c r="AI72" s="6" t="s">
        <v>65</v>
      </c>
      <c r="AJ72" s="6" t="s">
        <v>65</v>
      </c>
      <c r="AK72" s="6" t="s">
        <v>65</v>
      </c>
      <c r="AL72" s="6" t="s">
        <v>65</v>
      </c>
      <c r="AM72" s="6" t="s">
        <v>65</v>
      </c>
      <c r="AN72" s="6" t="s">
        <v>65</v>
      </c>
      <c r="AO72" s="6" t="s">
        <v>65</v>
      </c>
      <c r="AP72" s="6" t="s">
        <v>65</v>
      </c>
      <c r="AQ72" s="6" t="s">
        <v>65</v>
      </c>
      <c r="AR72" s="6" t="s">
        <v>65</v>
      </c>
      <c r="AS72" s="113" t="s">
        <v>65</v>
      </c>
      <c r="AT72" s="36"/>
    </row>
    <row r="73" spans="1:46" ht="24.95" customHeight="1" x14ac:dyDescent="0.3">
      <c r="A73" s="132"/>
      <c r="B73" s="133"/>
      <c r="C73" s="133"/>
      <c r="D73" s="133"/>
      <c r="E73" s="133"/>
      <c r="F73" s="133"/>
      <c r="H73" s="250"/>
      <c r="I73" s="42">
        <v>70</v>
      </c>
      <c r="J73" s="248"/>
      <c r="K73" s="203"/>
      <c r="L73" s="259" t="s">
        <v>331</v>
      </c>
      <c r="M73" s="201"/>
      <c r="AD73" s="104" t="s">
        <v>79</v>
      </c>
      <c r="AE73" s="6" t="s">
        <v>105</v>
      </c>
      <c r="AF73" s="6" t="s">
        <v>18</v>
      </c>
      <c r="AG73" s="6" t="s">
        <v>65</v>
      </c>
      <c r="AH73" s="6" t="s">
        <v>65</v>
      </c>
      <c r="AI73" s="6" t="s">
        <v>65</v>
      </c>
      <c r="AJ73" s="6" t="s">
        <v>65</v>
      </c>
      <c r="AK73" s="6" t="s">
        <v>65</v>
      </c>
      <c r="AL73" s="6" t="s">
        <v>65</v>
      </c>
      <c r="AM73" s="6" t="s">
        <v>65</v>
      </c>
      <c r="AN73" s="6" t="s">
        <v>65</v>
      </c>
      <c r="AO73" s="6" t="s">
        <v>65</v>
      </c>
      <c r="AP73" s="6" t="s">
        <v>65</v>
      </c>
      <c r="AQ73" s="6" t="s">
        <v>65</v>
      </c>
      <c r="AR73" s="6" t="s">
        <v>65</v>
      </c>
      <c r="AS73" s="113" t="s">
        <v>65</v>
      </c>
      <c r="AT73" s="36"/>
    </row>
    <row r="74" spans="1:46" ht="24.95" customHeight="1" thickBot="1" x14ac:dyDescent="0.3">
      <c r="A74" s="291"/>
      <c r="B74" s="134"/>
      <c r="C74" s="292"/>
      <c r="D74" s="135"/>
      <c r="E74" s="292"/>
      <c r="F74" s="299"/>
      <c r="H74" s="253"/>
      <c r="I74" s="254"/>
      <c r="J74" s="255"/>
      <c r="K74" s="204"/>
      <c r="L74" s="260"/>
      <c r="M74" s="201"/>
      <c r="AD74" s="104" t="s">
        <v>136</v>
      </c>
      <c r="AE74" s="6" t="s">
        <v>106</v>
      </c>
      <c r="AF74" s="6" t="s">
        <v>18</v>
      </c>
      <c r="AG74" s="6" t="s">
        <v>65</v>
      </c>
      <c r="AH74" s="6" t="s">
        <v>65</v>
      </c>
      <c r="AI74" s="6" t="s">
        <v>65</v>
      </c>
      <c r="AJ74" s="6" t="s">
        <v>65</v>
      </c>
      <c r="AK74" s="6" t="s">
        <v>65</v>
      </c>
      <c r="AL74" s="6" t="s">
        <v>65</v>
      </c>
      <c r="AM74" s="6" t="s">
        <v>65</v>
      </c>
      <c r="AN74" s="6" t="s">
        <v>65</v>
      </c>
      <c r="AO74" s="6" t="s">
        <v>65</v>
      </c>
      <c r="AP74" s="6" t="s">
        <v>65</v>
      </c>
      <c r="AQ74" s="6" t="s">
        <v>65</v>
      </c>
      <c r="AR74" s="6" t="s">
        <v>65</v>
      </c>
      <c r="AS74" s="113" t="s">
        <v>65</v>
      </c>
      <c r="AT74" s="36"/>
    </row>
    <row r="75" spans="1:46" ht="24.95" customHeight="1" thickTop="1" x14ac:dyDescent="0.25">
      <c r="A75" s="291"/>
      <c r="B75" s="134"/>
      <c r="C75" s="292"/>
      <c r="D75" s="135"/>
      <c r="E75" s="292"/>
      <c r="F75" s="299"/>
      <c r="I75" s="159"/>
      <c r="J75" s="159"/>
      <c r="K75" s="205"/>
      <c r="L75" s="260"/>
      <c r="M75" s="201"/>
      <c r="AD75" s="104" t="s">
        <v>136</v>
      </c>
      <c r="AE75" s="6" t="s">
        <v>38</v>
      </c>
      <c r="AF75" s="6" t="s">
        <v>18</v>
      </c>
      <c r="AG75" s="6" t="s">
        <v>65</v>
      </c>
      <c r="AH75" s="6" t="s">
        <v>65</v>
      </c>
      <c r="AI75" s="6" t="s">
        <v>65</v>
      </c>
      <c r="AJ75" s="6" t="s">
        <v>65</v>
      </c>
      <c r="AK75" s="6" t="s">
        <v>65</v>
      </c>
      <c r="AL75" s="6" t="s">
        <v>65</v>
      </c>
      <c r="AM75" s="6" t="s">
        <v>65</v>
      </c>
      <c r="AN75" s="6" t="s">
        <v>65</v>
      </c>
      <c r="AO75" s="6" t="s">
        <v>65</v>
      </c>
      <c r="AP75" s="6" t="s">
        <v>65</v>
      </c>
      <c r="AQ75" s="6" t="s">
        <v>65</v>
      </c>
      <c r="AR75" s="6" t="s">
        <v>65</v>
      </c>
      <c r="AS75" s="113" t="s">
        <v>65</v>
      </c>
      <c r="AT75" s="36"/>
    </row>
    <row r="76" spans="1:46" ht="24.95" customHeight="1" x14ac:dyDescent="0.25">
      <c r="A76" s="134"/>
      <c r="B76" s="134"/>
      <c r="C76" s="135"/>
      <c r="D76" s="135"/>
      <c r="E76" s="135"/>
      <c r="F76" s="135"/>
      <c r="I76" s="160"/>
      <c r="J76" s="161"/>
      <c r="K76" s="204"/>
      <c r="L76" s="260"/>
      <c r="M76" s="201"/>
      <c r="AD76" s="104" t="s">
        <v>136</v>
      </c>
      <c r="AE76" s="6" t="s">
        <v>39</v>
      </c>
      <c r="AF76" s="6" t="s">
        <v>18</v>
      </c>
      <c r="AG76" s="6" t="s">
        <v>65</v>
      </c>
      <c r="AH76" s="6" t="s">
        <v>65</v>
      </c>
      <c r="AI76" s="6" t="s">
        <v>65</v>
      </c>
      <c r="AJ76" s="6" t="s">
        <v>65</v>
      </c>
      <c r="AK76" s="6" t="s">
        <v>65</v>
      </c>
      <c r="AL76" s="6" t="s">
        <v>65</v>
      </c>
      <c r="AM76" s="6" t="s">
        <v>65</v>
      </c>
      <c r="AN76" s="6" t="s">
        <v>65</v>
      </c>
      <c r="AO76" s="6" t="s">
        <v>65</v>
      </c>
      <c r="AP76" s="6" t="s">
        <v>65</v>
      </c>
      <c r="AQ76" s="6" t="s">
        <v>65</v>
      </c>
      <c r="AR76" s="6" t="s">
        <v>65</v>
      </c>
      <c r="AS76" s="113" t="s">
        <v>65</v>
      </c>
      <c r="AT76" s="36"/>
    </row>
    <row r="77" spans="1:46" ht="24.95" customHeight="1" x14ac:dyDescent="0.25">
      <c r="A77" s="129"/>
      <c r="B77" s="134"/>
      <c r="C77" s="135"/>
      <c r="D77" s="136"/>
      <c r="E77" s="135"/>
      <c r="F77" s="135"/>
      <c r="I77" s="160"/>
      <c r="J77" s="161"/>
      <c r="K77" s="204"/>
      <c r="L77" s="260"/>
      <c r="M77" s="201"/>
      <c r="AD77" s="104" t="s">
        <v>136</v>
      </c>
      <c r="AE77" s="6" t="s">
        <v>105</v>
      </c>
      <c r="AF77" s="6" t="s">
        <v>18</v>
      </c>
      <c r="AG77" s="6" t="s">
        <v>65</v>
      </c>
      <c r="AH77" s="6" t="s">
        <v>65</v>
      </c>
      <c r="AI77" s="6" t="s">
        <v>65</v>
      </c>
      <c r="AJ77" s="6" t="s">
        <v>65</v>
      </c>
      <c r="AK77" s="6" t="s">
        <v>65</v>
      </c>
      <c r="AL77" s="6" t="s">
        <v>65</v>
      </c>
      <c r="AM77" s="6" t="s">
        <v>65</v>
      </c>
      <c r="AN77" s="6" t="s">
        <v>65</v>
      </c>
      <c r="AO77" s="6" t="s">
        <v>65</v>
      </c>
      <c r="AP77" s="6" t="s">
        <v>65</v>
      </c>
      <c r="AQ77" s="6" t="s">
        <v>65</v>
      </c>
      <c r="AR77" s="6" t="s">
        <v>65</v>
      </c>
      <c r="AS77" s="113" t="s">
        <v>65</v>
      </c>
      <c r="AT77" s="36"/>
    </row>
    <row r="78" spans="1:46" ht="24.95" customHeight="1" x14ac:dyDescent="0.25">
      <c r="A78" s="36"/>
      <c r="B78" s="36"/>
      <c r="C78" s="36"/>
      <c r="D78" s="36"/>
      <c r="E78" s="36"/>
      <c r="F78" s="36"/>
      <c r="I78" s="162"/>
      <c r="J78" s="161"/>
      <c r="K78" s="204"/>
      <c r="L78" s="260"/>
      <c r="M78" s="201"/>
      <c r="AD78" s="104" t="s">
        <v>137</v>
      </c>
      <c r="AE78" s="6" t="s">
        <v>106</v>
      </c>
      <c r="AF78" s="6" t="s">
        <v>18</v>
      </c>
      <c r="AG78" s="6" t="s">
        <v>65</v>
      </c>
      <c r="AH78" s="6" t="s">
        <v>65</v>
      </c>
      <c r="AI78" s="6" t="s">
        <v>65</v>
      </c>
      <c r="AJ78" s="6" t="s">
        <v>65</v>
      </c>
      <c r="AK78" s="6" t="s">
        <v>65</v>
      </c>
      <c r="AL78" s="6" t="s">
        <v>65</v>
      </c>
      <c r="AM78" s="6" t="s">
        <v>65</v>
      </c>
      <c r="AN78" s="6" t="s">
        <v>65</v>
      </c>
      <c r="AO78" s="6" t="s">
        <v>65</v>
      </c>
      <c r="AP78" s="6" t="s">
        <v>65</v>
      </c>
      <c r="AQ78" s="6" t="s">
        <v>65</v>
      </c>
      <c r="AR78" s="6" t="s">
        <v>65</v>
      </c>
      <c r="AS78" s="113" t="s">
        <v>65</v>
      </c>
      <c r="AT78" s="36"/>
    </row>
    <row r="79" spans="1:46" ht="24.95" customHeight="1" x14ac:dyDescent="0.25">
      <c r="A79" s="36"/>
      <c r="B79" s="36"/>
      <c r="C79" s="36"/>
      <c r="D79" s="36"/>
      <c r="E79" s="36"/>
      <c r="F79" s="36"/>
      <c r="I79" s="163"/>
      <c r="J79" s="163"/>
      <c r="K79" s="205"/>
      <c r="L79" s="260"/>
      <c r="M79" s="201"/>
      <c r="AD79" s="104" t="s">
        <v>137</v>
      </c>
      <c r="AE79" s="6" t="s">
        <v>38</v>
      </c>
      <c r="AF79" s="6" t="s">
        <v>18</v>
      </c>
      <c r="AG79" s="6" t="s">
        <v>65</v>
      </c>
      <c r="AH79" s="6" t="s">
        <v>65</v>
      </c>
      <c r="AI79" s="6" t="s">
        <v>65</v>
      </c>
      <c r="AJ79" s="6" t="s">
        <v>65</v>
      </c>
      <c r="AK79" s="6" t="s">
        <v>65</v>
      </c>
      <c r="AL79" s="6" t="s">
        <v>65</v>
      </c>
      <c r="AM79" s="6" t="s">
        <v>65</v>
      </c>
      <c r="AN79" s="6" t="s">
        <v>65</v>
      </c>
      <c r="AO79" s="6" t="s">
        <v>65</v>
      </c>
      <c r="AP79" s="6" t="s">
        <v>65</v>
      </c>
      <c r="AQ79" s="6" t="s">
        <v>65</v>
      </c>
      <c r="AR79" s="6" t="s">
        <v>65</v>
      </c>
      <c r="AS79" s="113" t="s">
        <v>65</v>
      </c>
      <c r="AT79" s="36"/>
    </row>
    <row r="80" spans="1:46" ht="24.95" customHeight="1" x14ac:dyDescent="0.25">
      <c r="I80" s="163"/>
      <c r="J80" s="163"/>
      <c r="K80" s="205"/>
      <c r="L80" s="260"/>
      <c r="M80" s="201"/>
      <c r="AD80" s="104" t="s">
        <v>137</v>
      </c>
      <c r="AE80" s="6" t="s">
        <v>39</v>
      </c>
      <c r="AF80" s="6" t="s">
        <v>18</v>
      </c>
      <c r="AG80" s="6" t="s">
        <v>65</v>
      </c>
      <c r="AH80" s="6" t="s">
        <v>65</v>
      </c>
      <c r="AI80" s="6" t="s">
        <v>65</v>
      </c>
      <c r="AJ80" s="6" t="s">
        <v>65</v>
      </c>
      <c r="AK80" s="6" t="s">
        <v>65</v>
      </c>
      <c r="AL80" s="6" t="s">
        <v>65</v>
      </c>
      <c r="AM80" s="6" t="s">
        <v>65</v>
      </c>
      <c r="AN80" s="6" t="s">
        <v>65</v>
      </c>
      <c r="AO80" s="6" t="s">
        <v>65</v>
      </c>
      <c r="AP80" s="6" t="s">
        <v>65</v>
      </c>
      <c r="AQ80" s="6" t="s">
        <v>65</v>
      </c>
      <c r="AR80" s="6" t="s">
        <v>65</v>
      </c>
      <c r="AS80" s="113" t="s">
        <v>65</v>
      </c>
      <c r="AT80" s="36"/>
    </row>
    <row r="81" spans="9:46" ht="24.95" customHeight="1" x14ac:dyDescent="0.25">
      <c r="I81" s="163"/>
      <c r="J81" s="163"/>
      <c r="K81" s="205"/>
      <c r="L81" s="260"/>
      <c r="M81" s="201"/>
      <c r="AD81" s="104" t="s">
        <v>137</v>
      </c>
      <c r="AE81" s="6" t="s">
        <v>105</v>
      </c>
      <c r="AF81" s="6" t="s">
        <v>18</v>
      </c>
      <c r="AG81" s="6" t="s">
        <v>65</v>
      </c>
      <c r="AH81" s="6" t="s">
        <v>65</v>
      </c>
      <c r="AI81" s="6" t="s">
        <v>65</v>
      </c>
      <c r="AJ81" s="6" t="s">
        <v>65</v>
      </c>
      <c r="AK81" s="6" t="s">
        <v>65</v>
      </c>
      <c r="AL81" s="6" t="s">
        <v>65</v>
      </c>
      <c r="AM81" s="6" t="s">
        <v>65</v>
      </c>
      <c r="AN81" s="6" t="s">
        <v>65</v>
      </c>
      <c r="AO81" s="6" t="s">
        <v>65</v>
      </c>
      <c r="AP81" s="6" t="s">
        <v>65</v>
      </c>
      <c r="AQ81" s="6" t="s">
        <v>65</v>
      </c>
      <c r="AR81" s="6" t="s">
        <v>65</v>
      </c>
      <c r="AS81" s="113" t="s">
        <v>65</v>
      </c>
      <c r="AT81" s="36"/>
    </row>
    <row r="82" spans="9:46" ht="24.95" customHeight="1" x14ac:dyDescent="0.25">
      <c r="I82" s="163"/>
      <c r="J82" s="163"/>
      <c r="K82" s="205"/>
      <c r="L82" s="196"/>
      <c r="M82" s="201"/>
      <c r="AD82" s="104" t="s">
        <v>82</v>
      </c>
      <c r="AE82" s="6" t="s">
        <v>106</v>
      </c>
      <c r="AF82" s="6" t="s">
        <v>18</v>
      </c>
      <c r="AG82" s="6" t="s">
        <v>65</v>
      </c>
      <c r="AH82" s="6" t="s">
        <v>65</v>
      </c>
      <c r="AI82" s="6" t="s">
        <v>65</v>
      </c>
      <c r="AJ82" s="6" t="s">
        <v>65</v>
      </c>
      <c r="AK82" s="6" t="s">
        <v>65</v>
      </c>
      <c r="AL82" s="6" t="s">
        <v>65</v>
      </c>
      <c r="AM82" s="6" t="s">
        <v>65</v>
      </c>
      <c r="AN82" s="6" t="s">
        <v>65</v>
      </c>
      <c r="AO82" s="6" t="s">
        <v>65</v>
      </c>
      <c r="AP82" s="6" t="s">
        <v>65</v>
      </c>
      <c r="AQ82" s="6" t="s">
        <v>65</v>
      </c>
      <c r="AR82" s="6" t="s">
        <v>65</v>
      </c>
      <c r="AS82" s="113" t="s">
        <v>65</v>
      </c>
      <c r="AT82" s="36"/>
    </row>
    <row r="83" spans="9:46" ht="24.95" customHeight="1" x14ac:dyDescent="0.25">
      <c r="I83" s="163"/>
      <c r="J83" s="163"/>
      <c r="K83" s="205"/>
      <c r="L83" s="259" t="s">
        <v>332</v>
      </c>
      <c r="M83" s="201"/>
      <c r="AD83" s="104" t="s">
        <v>82</v>
      </c>
      <c r="AE83" s="6" t="s">
        <v>38</v>
      </c>
      <c r="AF83" s="6" t="s">
        <v>18</v>
      </c>
      <c r="AG83" s="6" t="s">
        <v>65</v>
      </c>
      <c r="AH83" s="6" t="s">
        <v>65</v>
      </c>
      <c r="AI83" s="6" t="s">
        <v>65</v>
      </c>
      <c r="AJ83" s="6" t="s">
        <v>65</v>
      </c>
      <c r="AK83" s="6" t="s">
        <v>65</v>
      </c>
      <c r="AL83" s="6" t="s">
        <v>65</v>
      </c>
      <c r="AM83" s="6" t="s">
        <v>65</v>
      </c>
      <c r="AN83" s="6" t="s">
        <v>65</v>
      </c>
      <c r="AO83" s="6" t="s">
        <v>65</v>
      </c>
      <c r="AP83" s="6" t="s">
        <v>65</v>
      </c>
      <c r="AQ83" s="6" t="s">
        <v>65</v>
      </c>
      <c r="AR83" s="6" t="s">
        <v>65</v>
      </c>
      <c r="AS83" s="113" t="s">
        <v>65</v>
      </c>
      <c r="AT83" s="36"/>
    </row>
    <row r="84" spans="9:46" ht="24.95" customHeight="1" x14ac:dyDescent="0.25">
      <c r="I84" s="163"/>
      <c r="J84" s="163"/>
      <c r="K84" s="205"/>
      <c r="L84" s="260"/>
      <c r="M84" s="201"/>
      <c r="AD84" s="104" t="s">
        <v>82</v>
      </c>
      <c r="AE84" s="6" t="s">
        <v>39</v>
      </c>
      <c r="AF84" s="6" t="s">
        <v>18</v>
      </c>
      <c r="AG84" s="6" t="s">
        <v>65</v>
      </c>
      <c r="AH84" s="6" t="s">
        <v>65</v>
      </c>
      <c r="AI84" s="6" t="s">
        <v>65</v>
      </c>
      <c r="AJ84" s="6" t="s">
        <v>65</v>
      </c>
      <c r="AK84" s="6" t="s">
        <v>65</v>
      </c>
      <c r="AL84" s="6" t="s">
        <v>65</v>
      </c>
      <c r="AM84" s="6" t="s">
        <v>65</v>
      </c>
      <c r="AN84" s="6" t="s">
        <v>65</v>
      </c>
      <c r="AO84" s="6" t="s">
        <v>65</v>
      </c>
      <c r="AP84" s="6" t="s">
        <v>65</v>
      </c>
      <c r="AQ84" s="6" t="s">
        <v>65</v>
      </c>
      <c r="AR84" s="6" t="s">
        <v>65</v>
      </c>
      <c r="AS84" s="113" t="s">
        <v>65</v>
      </c>
      <c r="AT84" s="36"/>
    </row>
    <row r="85" spans="9:46" ht="24.95" customHeight="1" x14ac:dyDescent="0.25">
      <c r="I85" s="163"/>
      <c r="J85" s="163"/>
      <c r="K85" s="205"/>
      <c r="L85" s="260"/>
      <c r="M85" s="201"/>
      <c r="AD85" s="104" t="s">
        <v>82</v>
      </c>
      <c r="AE85" s="6" t="s">
        <v>105</v>
      </c>
      <c r="AF85" s="6" t="s">
        <v>18</v>
      </c>
      <c r="AG85" s="6" t="s">
        <v>65</v>
      </c>
      <c r="AH85" s="6" t="s">
        <v>65</v>
      </c>
      <c r="AI85" s="6" t="s">
        <v>65</v>
      </c>
      <c r="AJ85" s="6" t="s">
        <v>65</v>
      </c>
      <c r="AK85" s="6" t="s">
        <v>65</v>
      </c>
      <c r="AL85" s="6" t="s">
        <v>65</v>
      </c>
      <c r="AM85" s="6" t="s">
        <v>65</v>
      </c>
      <c r="AN85" s="6" t="s">
        <v>65</v>
      </c>
      <c r="AO85" s="6" t="s">
        <v>65</v>
      </c>
      <c r="AP85" s="6" t="s">
        <v>65</v>
      </c>
      <c r="AQ85" s="6" t="s">
        <v>65</v>
      </c>
      <c r="AR85" s="6" t="s">
        <v>65</v>
      </c>
      <c r="AS85" s="113" t="s">
        <v>65</v>
      </c>
      <c r="AT85" s="36"/>
    </row>
    <row r="86" spans="9:46" ht="24.95" customHeight="1" x14ac:dyDescent="0.25">
      <c r="I86" s="163"/>
      <c r="J86" s="163"/>
      <c r="K86" s="205"/>
      <c r="L86" s="260"/>
      <c r="M86" s="201"/>
      <c r="AD86" s="104" t="s">
        <v>83</v>
      </c>
      <c r="AE86" s="6" t="s">
        <v>106</v>
      </c>
      <c r="AF86" s="6" t="s">
        <v>18</v>
      </c>
      <c r="AG86" s="6" t="s">
        <v>65</v>
      </c>
      <c r="AH86" s="6" t="s">
        <v>65</v>
      </c>
      <c r="AI86" s="6" t="s">
        <v>65</v>
      </c>
      <c r="AJ86" s="6" t="s">
        <v>65</v>
      </c>
      <c r="AK86" s="6" t="s">
        <v>65</v>
      </c>
      <c r="AL86" s="6" t="s">
        <v>65</v>
      </c>
      <c r="AM86" s="6" t="s">
        <v>65</v>
      </c>
      <c r="AN86" s="6" t="s">
        <v>65</v>
      </c>
      <c r="AO86" s="6" t="s">
        <v>65</v>
      </c>
      <c r="AP86" s="6" t="s">
        <v>65</v>
      </c>
      <c r="AQ86" s="6" t="s">
        <v>65</v>
      </c>
      <c r="AR86" s="6" t="s">
        <v>65</v>
      </c>
      <c r="AS86" s="113" t="s">
        <v>65</v>
      </c>
      <c r="AT86" s="36"/>
    </row>
    <row r="87" spans="9:46" ht="24.95" customHeight="1" x14ac:dyDescent="0.25">
      <c r="I87" s="163"/>
      <c r="J87" s="163"/>
      <c r="K87" s="205"/>
      <c r="L87" s="260"/>
      <c r="M87" s="201"/>
      <c r="AD87" s="104" t="s">
        <v>83</v>
      </c>
      <c r="AE87" s="6" t="s">
        <v>38</v>
      </c>
      <c r="AF87" s="6" t="s">
        <v>18</v>
      </c>
      <c r="AG87" s="6" t="s">
        <v>65</v>
      </c>
      <c r="AH87" s="6" t="s">
        <v>65</v>
      </c>
      <c r="AI87" s="6" t="s">
        <v>65</v>
      </c>
      <c r="AJ87" s="6" t="s">
        <v>65</v>
      </c>
      <c r="AK87" s="6" t="s">
        <v>65</v>
      </c>
      <c r="AL87" s="6" t="s">
        <v>65</v>
      </c>
      <c r="AM87" s="6" t="s">
        <v>65</v>
      </c>
      <c r="AN87" s="6" t="s">
        <v>65</v>
      </c>
      <c r="AO87" s="6" t="s">
        <v>65</v>
      </c>
      <c r="AP87" s="6" t="s">
        <v>65</v>
      </c>
      <c r="AQ87" s="6" t="s">
        <v>65</v>
      </c>
      <c r="AR87" s="6" t="s">
        <v>65</v>
      </c>
      <c r="AS87" s="113" t="s">
        <v>65</v>
      </c>
      <c r="AT87" s="36"/>
    </row>
    <row r="88" spans="9:46" ht="24.95" customHeight="1" x14ac:dyDescent="0.25">
      <c r="I88" s="163"/>
      <c r="J88" s="163"/>
      <c r="K88" s="205"/>
      <c r="L88" s="260"/>
      <c r="M88" s="201"/>
      <c r="AD88" s="104" t="s">
        <v>83</v>
      </c>
      <c r="AE88" s="6" t="s">
        <v>39</v>
      </c>
      <c r="AF88" s="6" t="s">
        <v>18</v>
      </c>
      <c r="AG88" s="6" t="s">
        <v>65</v>
      </c>
      <c r="AH88" s="6" t="s">
        <v>65</v>
      </c>
      <c r="AI88" s="6" t="s">
        <v>65</v>
      </c>
      <c r="AJ88" s="6" t="s">
        <v>65</v>
      </c>
      <c r="AK88" s="6" t="s">
        <v>65</v>
      </c>
      <c r="AL88" s="6" t="s">
        <v>65</v>
      </c>
      <c r="AM88" s="6" t="s">
        <v>65</v>
      </c>
      <c r="AN88" s="6" t="s">
        <v>65</v>
      </c>
      <c r="AO88" s="6" t="s">
        <v>65</v>
      </c>
      <c r="AP88" s="6" t="s">
        <v>65</v>
      </c>
      <c r="AQ88" s="6" t="s">
        <v>65</v>
      </c>
      <c r="AR88" s="6" t="s">
        <v>65</v>
      </c>
      <c r="AS88" s="113" t="s">
        <v>65</v>
      </c>
      <c r="AT88" s="36"/>
    </row>
    <row r="89" spans="9:46" ht="24.95" customHeight="1" x14ac:dyDescent="0.25">
      <c r="I89" s="163"/>
      <c r="J89" s="163"/>
      <c r="K89" s="205"/>
      <c r="L89" s="260"/>
      <c r="M89" s="201"/>
      <c r="AD89" s="104" t="s">
        <v>83</v>
      </c>
      <c r="AE89" s="6" t="s">
        <v>105</v>
      </c>
      <c r="AF89" s="6" t="s">
        <v>18</v>
      </c>
      <c r="AG89" s="6" t="s">
        <v>65</v>
      </c>
      <c r="AH89" s="6" t="s">
        <v>65</v>
      </c>
      <c r="AI89" s="6" t="s">
        <v>65</v>
      </c>
      <c r="AJ89" s="6" t="s">
        <v>65</v>
      </c>
      <c r="AK89" s="6" t="s">
        <v>65</v>
      </c>
      <c r="AL89" s="6" t="s">
        <v>65</v>
      </c>
      <c r="AM89" s="6" t="s">
        <v>65</v>
      </c>
      <c r="AN89" s="6" t="s">
        <v>65</v>
      </c>
      <c r="AO89" s="6" t="s">
        <v>65</v>
      </c>
      <c r="AP89" s="6" t="s">
        <v>65</v>
      </c>
      <c r="AQ89" s="6" t="s">
        <v>65</v>
      </c>
      <c r="AR89" s="6" t="s">
        <v>65</v>
      </c>
      <c r="AS89" s="113" t="s">
        <v>65</v>
      </c>
      <c r="AT89" s="36"/>
    </row>
    <row r="90" spans="9:46" ht="24.95" customHeight="1" x14ac:dyDescent="0.25">
      <c r="I90" s="163"/>
      <c r="J90" s="163"/>
      <c r="K90" s="205"/>
      <c r="L90" s="260"/>
      <c r="M90" s="201"/>
      <c r="AD90" s="104" t="s">
        <v>138</v>
      </c>
      <c r="AE90" s="6" t="s">
        <v>106</v>
      </c>
      <c r="AF90" s="6" t="s">
        <v>18</v>
      </c>
      <c r="AG90" s="6" t="s">
        <v>65</v>
      </c>
      <c r="AH90" s="6" t="s">
        <v>65</v>
      </c>
      <c r="AI90" s="6" t="s">
        <v>65</v>
      </c>
      <c r="AJ90" s="6" t="s">
        <v>65</v>
      </c>
      <c r="AK90" s="6" t="s">
        <v>65</v>
      </c>
      <c r="AL90" s="6" t="s">
        <v>65</v>
      </c>
      <c r="AM90" s="6" t="s">
        <v>65</v>
      </c>
      <c r="AN90" s="6" t="s">
        <v>65</v>
      </c>
      <c r="AO90" s="6" t="s">
        <v>65</v>
      </c>
      <c r="AP90" s="6" t="s">
        <v>65</v>
      </c>
      <c r="AQ90" s="6" t="s">
        <v>65</v>
      </c>
      <c r="AR90" s="6" t="s">
        <v>65</v>
      </c>
      <c r="AS90" s="113" t="s">
        <v>65</v>
      </c>
      <c r="AT90" s="36"/>
    </row>
    <row r="91" spans="9:46" ht="24.95" customHeight="1" x14ac:dyDescent="0.25">
      <c r="I91" s="163"/>
      <c r="J91" s="163"/>
      <c r="K91" s="205"/>
      <c r="L91" s="260"/>
      <c r="M91" s="201"/>
      <c r="AD91" s="104" t="s">
        <v>138</v>
      </c>
      <c r="AE91" s="6" t="s">
        <v>38</v>
      </c>
      <c r="AF91" s="6" t="s">
        <v>18</v>
      </c>
      <c r="AG91" s="6" t="s">
        <v>65</v>
      </c>
      <c r="AH91" s="6" t="s">
        <v>65</v>
      </c>
      <c r="AI91" s="6" t="s">
        <v>65</v>
      </c>
      <c r="AJ91" s="6" t="s">
        <v>65</v>
      </c>
      <c r="AK91" s="6" t="s">
        <v>65</v>
      </c>
      <c r="AL91" s="6" t="s">
        <v>65</v>
      </c>
      <c r="AM91" s="6" t="s">
        <v>65</v>
      </c>
      <c r="AN91" s="6" t="s">
        <v>65</v>
      </c>
      <c r="AO91" s="6" t="s">
        <v>65</v>
      </c>
      <c r="AP91" s="6" t="s">
        <v>65</v>
      </c>
      <c r="AQ91" s="6" t="s">
        <v>65</v>
      </c>
      <c r="AR91" s="6" t="s">
        <v>65</v>
      </c>
      <c r="AS91" s="113" t="s">
        <v>65</v>
      </c>
      <c r="AT91" s="36"/>
    </row>
    <row r="92" spans="9:46" x14ac:dyDescent="0.25">
      <c r="I92" s="163"/>
      <c r="J92" s="163"/>
      <c r="K92" s="205"/>
      <c r="L92" s="196"/>
      <c r="M92" s="201"/>
      <c r="AD92" s="104" t="s">
        <v>138</v>
      </c>
      <c r="AE92" s="6" t="s">
        <v>39</v>
      </c>
      <c r="AF92" s="6" t="s">
        <v>18</v>
      </c>
      <c r="AG92" s="6" t="s">
        <v>65</v>
      </c>
      <c r="AH92" s="6" t="s">
        <v>65</v>
      </c>
      <c r="AI92" s="6" t="s">
        <v>65</v>
      </c>
      <c r="AJ92" s="6" t="s">
        <v>65</v>
      </c>
      <c r="AK92" s="6" t="s">
        <v>65</v>
      </c>
      <c r="AL92" s="6" t="s">
        <v>65</v>
      </c>
      <c r="AM92" s="6" t="s">
        <v>65</v>
      </c>
      <c r="AN92" s="6" t="s">
        <v>65</v>
      </c>
      <c r="AO92" s="6" t="s">
        <v>65</v>
      </c>
      <c r="AP92" s="6" t="s">
        <v>65</v>
      </c>
      <c r="AQ92" s="6" t="s">
        <v>65</v>
      </c>
      <c r="AR92" s="6" t="s">
        <v>65</v>
      </c>
      <c r="AS92" s="113" t="s">
        <v>65</v>
      </c>
      <c r="AT92" s="36"/>
    </row>
    <row r="93" spans="9:46" ht="15.75" thickBot="1" x14ac:dyDescent="0.3">
      <c r="I93" s="163"/>
      <c r="J93" s="163"/>
      <c r="K93" s="206"/>
      <c r="L93" s="207"/>
      <c r="M93" s="208"/>
      <c r="AD93" s="104" t="s">
        <v>138</v>
      </c>
      <c r="AE93" s="6" t="s">
        <v>105</v>
      </c>
      <c r="AF93" s="6" t="s">
        <v>18</v>
      </c>
      <c r="AG93" s="6" t="s">
        <v>65</v>
      </c>
      <c r="AH93" s="6" t="s">
        <v>65</v>
      </c>
      <c r="AI93" s="6" t="s">
        <v>65</v>
      </c>
      <c r="AJ93" s="6" t="s">
        <v>65</v>
      </c>
      <c r="AK93" s="6" t="s">
        <v>65</v>
      </c>
      <c r="AL93" s="6" t="s">
        <v>65</v>
      </c>
      <c r="AM93" s="6" t="s">
        <v>65</v>
      </c>
      <c r="AN93" s="6" t="s">
        <v>65</v>
      </c>
      <c r="AO93" s="6" t="s">
        <v>65</v>
      </c>
      <c r="AP93" s="6" t="s">
        <v>65</v>
      </c>
      <c r="AQ93" s="6" t="s">
        <v>65</v>
      </c>
      <c r="AR93" s="6" t="s">
        <v>65</v>
      </c>
      <c r="AS93" s="113" t="s">
        <v>65</v>
      </c>
      <c r="AT93" s="36"/>
    </row>
    <row r="94" spans="9:46" ht="15.75" thickTop="1" x14ac:dyDescent="0.25">
      <c r="I94" s="163"/>
      <c r="J94" s="163"/>
      <c r="K94" s="163"/>
      <c r="L94" s="163"/>
      <c r="AD94" s="104" t="s">
        <v>139</v>
      </c>
      <c r="AE94" s="6" t="s">
        <v>106</v>
      </c>
      <c r="AF94" s="6" t="s">
        <v>18</v>
      </c>
      <c r="AG94" s="6" t="s">
        <v>65</v>
      </c>
      <c r="AH94" s="6" t="s">
        <v>65</v>
      </c>
      <c r="AI94" s="6" t="s">
        <v>65</v>
      </c>
      <c r="AJ94" s="6" t="s">
        <v>65</v>
      </c>
      <c r="AK94" s="6" t="s">
        <v>65</v>
      </c>
      <c r="AL94" s="6" t="s">
        <v>65</v>
      </c>
      <c r="AM94" s="6" t="s">
        <v>65</v>
      </c>
      <c r="AN94" s="6" t="s">
        <v>65</v>
      </c>
      <c r="AO94" s="6" t="s">
        <v>65</v>
      </c>
      <c r="AP94" s="6" t="s">
        <v>65</v>
      </c>
      <c r="AQ94" s="6" t="s">
        <v>65</v>
      </c>
      <c r="AR94" s="6" t="s">
        <v>65</v>
      </c>
      <c r="AS94" s="113" t="s">
        <v>65</v>
      </c>
      <c r="AT94" s="36"/>
    </row>
    <row r="95" spans="9:46" x14ac:dyDescent="0.25">
      <c r="I95" s="163"/>
      <c r="J95" s="163"/>
      <c r="K95" s="163"/>
      <c r="L95" s="163"/>
      <c r="AD95" s="104" t="s">
        <v>139</v>
      </c>
      <c r="AE95" s="6" t="s">
        <v>38</v>
      </c>
      <c r="AF95" s="6" t="s">
        <v>18</v>
      </c>
      <c r="AG95" s="6" t="s">
        <v>65</v>
      </c>
      <c r="AH95" s="6" t="s">
        <v>65</v>
      </c>
      <c r="AI95" s="6" t="s">
        <v>65</v>
      </c>
      <c r="AJ95" s="6" t="s">
        <v>65</v>
      </c>
      <c r="AK95" s="6" t="s">
        <v>65</v>
      </c>
      <c r="AL95" s="6" t="s">
        <v>65</v>
      </c>
      <c r="AM95" s="6" t="s">
        <v>65</v>
      </c>
      <c r="AN95" s="6" t="s">
        <v>65</v>
      </c>
      <c r="AO95" s="6" t="s">
        <v>65</v>
      </c>
      <c r="AP95" s="6" t="s">
        <v>65</v>
      </c>
      <c r="AQ95" s="6" t="s">
        <v>65</v>
      </c>
      <c r="AR95" s="6" t="s">
        <v>65</v>
      </c>
      <c r="AS95" s="113" t="s">
        <v>65</v>
      </c>
      <c r="AT95" s="36"/>
    </row>
    <row r="96" spans="9:46" x14ac:dyDescent="0.25">
      <c r="I96" s="163"/>
      <c r="J96" s="163"/>
      <c r="K96" s="163"/>
      <c r="L96" s="163"/>
      <c r="AD96" s="104" t="s">
        <v>139</v>
      </c>
      <c r="AE96" s="6" t="s">
        <v>39</v>
      </c>
      <c r="AF96" s="6" t="s">
        <v>18</v>
      </c>
      <c r="AG96" s="6" t="s">
        <v>65</v>
      </c>
      <c r="AH96" s="6" t="s">
        <v>65</v>
      </c>
      <c r="AI96" s="6" t="s">
        <v>65</v>
      </c>
      <c r="AJ96" s="6" t="s">
        <v>65</v>
      </c>
      <c r="AK96" s="6" t="s">
        <v>65</v>
      </c>
      <c r="AL96" s="6" t="s">
        <v>65</v>
      </c>
      <c r="AM96" s="6" t="s">
        <v>65</v>
      </c>
      <c r="AN96" s="6" t="s">
        <v>65</v>
      </c>
      <c r="AO96" s="6" t="s">
        <v>65</v>
      </c>
      <c r="AP96" s="6" t="s">
        <v>65</v>
      </c>
      <c r="AQ96" s="6" t="s">
        <v>65</v>
      </c>
      <c r="AR96" s="6" t="s">
        <v>65</v>
      </c>
      <c r="AS96" s="113" t="s">
        <v>65</v>
      </c>
      <c r="AT96" s="36"/>
    </row>
    <row r="97" spans="9:46" x14ac:dyDescent="0.25">
      <c r="I97" s="163"/>
      <c r="J97" s="163"/>
      <c r="K97" s="163"/>
      <c r="L97" s="163"/>
      <c r="AD97" s="100" t="s">
        <v>139</v>
      </c>
      <c r="AE97" s="59" t="s">
        <v>105</v>
      </c>
      <c r="AF97" s="59" t="s">
        <v>18</v>
      </c>
      <c r="AG97" s="59" t="s">
        <v>65</v>
      </c>
      <c r="AH97" s="59" t="s">
        <v>65</v>
      </c>
      <c r="AI97" s="59" t="s">
        <v>65</v>
      </c>
      <c r="AJ97" s="59" t="s">
        <v>65</v>
      </c>
      <c r="AK97" s="59" t="s">
        <v>65</v>
      </c>
      <c r="AL97" s="59" t="s">
        <v>65</v>
      </c>
      <c r="AM97" s="59" t="s">
        <v>65</v>
      </c>
      <c r="AN97" s="59" t="s">
        <v>65</v>
      </c>
      <c r="AO97" s="59" t="s">
        <v>65</v>
      </c>
      <c r="AP97" s="59" t="s">
        <v>65</v>
      </c>
      <c r="AQ97" s="59" t="s">
        <v>65</v>
      </c>
      <c r="AR97" s="59" t="s">
        <v>65</v>
      </c>
      <c r="AS97" s="101" t="s">
        <v>65</v>
      </c>
      <c r="AT97" s="36"/>
    </row>
    <row r="98" spans="9:46" x14ac:dyDescent="0.25">
      <c r="I98" s="163"/>
      <c r="J98" s="163"/>
      <c r="K98" s="163"/>
      <c r="L98" s="163"/>
      <c r="AD98" s="104" t="s">
        <v>94</v>
      </c>
      <c r="AE98" s="6" t="s">
        <v>106</v>
      </c>
      <c r="AF98" s="6" t="s">
        <v>18</v>
      </c>
      <c r="AG98" s="6" t="s">
        <v>104</v>
      </c>
      <c r="AH98" s="6" t="s">
        <v>104</v>
      </c>
      <c r="AI98" s="6" t="s">
        <v>104</v>
      </c>
      <c r="AJ98" s="6" t="s">
        <v>104</v>
      </c>
      <c r="AK98" s="6" t="s">
        <v>104</v>
      </c>
      <c r="AL98" s="6" t="s">
        <v>104</v>
      </c>
      <c r="AM98" s="6" t="s">
        <v>104</v>
      </c>
      <c r="AN98" s="6" t="s">
        <v>104</v>
      </c>
      <c r="AO98" s="6" t="s">
        <v>104</v>
      </c>
      <c r="AP98" s="6" t="s">
        <v>104</v>
      </c>
      <c r="AQ98" s="6" t="s">
        <v>104</v>
      </c>
      <c r="AR98" s="6" t="s">
        <v>104</v>
      </c>
      <c r="AS98" s="113" t="s">
        <v>104</v>
      </c>
      <c r="AT98" s="36"/>
    </row>
    <row r="99" spans="9:46" x14ac:dyDescent="0.25">
      <c r="I99" s="163"/>
      <c r="J99" s="163"/>
      <c r="K99" s="163"/>
      <c r="L99" s="163"/>
      <c r="AD99" s="104" t="s">
        <v>94</v>
      </c>
      <c r="AE99" s="6" t="s">
        <v>38</v>
      </c>
      <c r="AF99" s="6" t="s">
        <v>18</v>
      </c>
      <c r="AG99" s="6" t="s">
        <v>104</v>
      </c>
      <c r="AH99" s="6" t="s">
        <v>104</v>
      </c>
      <c r="AI99" s="6" t="s">
        <v>104</v>
      </c>
      <c r="AJ99" s="6" t="s">
        <v>104</v>
      </c>
      <c r="AK99" s="6" t="s">
        <v>104</v>
      </c>
      <c r="AL99" s="6" t="s">
        <v>104</v>
      </c>
      <c r="AM99" s="6" t="s">
        <v>104</v>
      </c>
      <c r="AN99" s="6" t="s">
        <v>104</v>
      </c>
      <c r="AO99" s="6" t="s">
        <v>104</v>
      </c>
      <c r="AP99" s="6" t="s">
        <v>104</v>
      </c>
      <c r="AQ99" s="6" t="s">
        <v>104</v>
      </c>
      <c r="AR99" s="6" t="s">
        <v>104</v>
      </c>
      <c r="AS99" s="113" t="s">
        <v>104</v>
      </c>
      <c r="AT99" s="36"/>
    </row>
    <row r="100" spans="9:46" x14ac:dyDescent="0.25">
      <c r="I100" s="163"/>
      <c r="J100" s="163"/>
      <c r="K100" s="163"/>
      <c r="L100" s="163"/>
      <c r="AD100" s="104" t="s">
        <v>94</v>
      </c>
      <c r="AE100" s="6" t="s">
        <v>39</v>
      </c>
      <c r="AF100" s="6" t="s">
        <v>18</v>
      </c>
      <c r="AG100" s="6" t="s">
        <v>104</v>
      </c>
      <c r="AH100" s="6" t="s">
        <v>104</v>
      </c>
      <c r="AI100" s="6" t="s">
        <v>104</v>
      </c>
      <c r="AJ100" s="6" t="s">
        <v>104</v>
      </c>
      <c r="AK100" s="6" t="s">
        <v>104</v>
      </c>
      <c r="AL100" s="6" t="s">
        <v>104</v>
      </c>
      <c r="AM100" s="6" t="s">
        <v>104</v>
      </c>
      <c r="AN100" s="6" t="s">
        <v>104</v>
      </c>
      <c r="AO100" s="6" t="s">
        <v>104</v>
      </c>
      <c r="AP100" s="6" t="s">
        <v>104</v>
      </c>
      <c r="AQ100" s="6" t="s">
        <v>104</v>
      </c>
      <c r="AR100" s="6" t="s">
        <v>104</v>
      </c>
      <c r="AS100" s="113" t="s">
        <v>104</v>
      </c>
      <c r="AT100" s="36"/>
    </row>
    <row r="101" spans="9:46" ht="15.75" thickBot="1" x14ac:dyDescent="0.3">
      <c r="I101" s="163"/>
      <c r="J101" s="163"/>
      <c r="K101" s="163"/>
      <c r="L101" s="163"/>
      <c r="AD101" s="104" t="s">
        <v>94</v>
      </c>
      <c r="AE101" s="6" t="s">
        <v>105</v>
      </c>
      <c r="AF101" s="6" t="s">
        <v>18</v>
      </c>
      <c r="AG101" s="6" t="s">
        <v>104</v>
      </c>
      <c r="AH101" s="6" t="s">
        <v>104</v>
      </c>
      <c r="AI101" s="6" t="s">
        <v>104</v>
      </c>
      <c r="AJ101" s="6" t="s">
        <v>104</v>
      </c>
      <c r="AK101" s="6" t="s">
        <v>104</v>
      </c>
      <c r="AL101" s="6" t="s">
        <v>104</v>
      </c>
      <c r="AM101" s="6" t="s">
        <v>104</v>
      </c>
      <c r="AN101" s="6" t="s">
        <v>104</v>
      </c>
      <c r="AO101" s="6" t="s">
        <v>104</v>
      </c>
      <c r="AP101" s="6" t="s">
        <v>104</v>
      </c>
      <c r="AQ101" s="6" t="s">
        <v>104</v>
      </c>
      <c r="AR101" s="6" t="s">
        <v>104</v>
      </c>
      <c r="AS101" s="113" t="s">
        <v>104</v>
      </c>
      <c r="AT101" s="36"/>
    </row>
    <row r="102" spans="9:46" ht="15.75" thickTop="1" x14ac:dyDescent="0.25">
      <c r="I102" s="163"/>
      <c r="J102" s="163"/>
      <c r="K102" s="163"/>
      <c r="L102" s="163"/>
      <c r="AD102" s="102" t="s">
        <v>79</v>
      </c>
      <c r="AE102" s="64" t="s">
        <v>106</v>
      </c>
      <c r="AF102" s="64" t="s">
        <v>21</v>
      </c>
      <c r="AG102" s="92" t="s">
        <v>42</v>
      </c>
      <c r="AH102" s="65" t="s">
        <v>111</v>
      </c>
      <c r="AI102" s="65" t="s">
        <v>111</v>
      </c>
      <c r="AJ102" s="65" t="s">
        <v>111</v>
      </c>
      <c r="AK102" s="65" t="s">
        <v>111</v>
      </c>
      <c r="AL102" s="66" t="s">
        <v>115</v>
      </c>
      <c r="AM102" s="66" t="s">
        <v>115</v>
      </c>
      <c r="AN102" s="66" t="s">
        <v>115</v>
      </c>
      <c r="AO102" s="66" t="s">
        <v>115</v>
      </c>
      <c r="AP102" s="67" t="s">
        <v>119</v>
      </c>
      <c r="AQ102" s="67" t="s">
        <v>119</v>
      </c>
      <c r="AR102" s="68" t="s">
        <v>123</v>
      </c>
      <c r="AS102" s="103" t="s">
        <v>127</v>
      </c>
      <c r="AT102" s="36"/>
    </row>
    <row r="103" spans="9:46" x14ac:dyDescent="0.25">
      <c r="I103" s="163"/>
      <c r="J103" s="163"/>
      <c r="K103" s="163"/>
      <c r="L103" s="163"/>
      <c r="AD103" s="104" t="s">
        <v>79</v>
      </c>
      <c r="AE103" s="6" t="s">
        <v>38</v>
      </c>
      <c r="AF103" s="6" t="s">
        <v>21</v>
      </c>
      <c r="AG103" s="74" t="s">
        <v>43</v>
      </c>
      <c r="AH103" s="51" t="s">
        <v>112</v>
      </c>
      <c r="AI103" s="51" t="s">
        <v>112</v>
      </c>
      <c r="AJ103" s="51" t="s">
        <v>112</v>
      </c>
      <c r="AK103" s="51" t="s">
        <v>112</v>
      </c>
      <c r="AL103" s="50" t="s">
        <v>116</v>
      </c>
      <c r="AM103" s="50" t="s">
        <v>116</v>
      </c>
      <c r="AN103" s="50" t="s">
        <v>116</v>
      </c>
      <c r="AO103" s="50" t="s">
        <v>116</v>
      </c>
      <c r="AP103" s="52" t="s">
        <v>120</v>
      </c>
      <c r="AQ103" s="52" t="s">
        <v>120</v>
      </c>
      <c r="AR103" s="53" t="s">
        <v>124</v>
      </c>
      <c r="AS103" s="105" t="s">
        <v>128</v>
      </c>
      <c r="AT103" s="36"/>
    </row>
    <row r="104" spans="9:46" x14ac:dyDescent="0.25">
      <c r="I104" s="163"/>
      <c r="J104" s="163"/>
      <c r="K104" s="163"/>
      <c r="L104" s="163"/>
      <c r="AD104" s="104" t="s">
        <v>79</v>
      </c>
      <c r="AE104" s="6" t="s">
        <v>39</v>
      </c>
      <c r="AF104" s="6" t="s">
        <v>21</v>
      </c>
      <c r="AG104" s="74" t="s">
        <v>44</v>
      </c>
      <c r="AH104" s="51" t="s">
        <v>113</v>
      </c>
      <c r="AI104" s="51" t="s">
        <v>113</v>
      </c>
      <c r="AJ104" s="51" t="s">
        <v>113</v>
      </c>
      <c r="AK104" s="51" t="s">
        <v>113</v>
      </c>
      <c r="AL104" s="50" t="s">
        <v>117</v>
      </c>
      <c r="AM104" s="50" t="s">
        <v>117</v>
      </c>
      <c r="AN104" s="50" t="s">
        <v>117</v>
      </c>
      <c r="AO104" s="50" t="s">
        <v>117</v>
      </c>
      <c r="AP104" s="52" t="s">
        <v>121</v>
      </c>
      <c r="AQ104" s="52" t="s">
        <v>121</v>
      </c>
      <c r="AR104" s="53" t="s">
        <v>125</v>
      </c>
      <c r="AS104" s="105" t="s">
        <v>278</v>
      </c>
      <c r="AT104" s="36"/>
    </row>
    <row r="105" spans="9:46" x14ac:dyDescent="0.25">
      <c r="I105" s="163"/>
      <c r="J105" s="163"/>
      <c r="K105" s="163"/>
      <c r="L105" s="163"/>
      <c r="AD105" s="104" t="s">
        <v>79</v>
      </c>
      <c r="AE105" s="6" t="s">
        <v>105</v>
      </c>
      <c r="AF105" s="6" t="s">
        <v>21</v>
      </c>
      <c r="AG105" s="74" t="s">
        <v>45</v>
      </c>
      <c r="AH105" s="51" t="s">
        <v>114</v>
      </c>
      <c r="AI105" s="51" t="s">
        <v>114</v>
      </c>
      <c r="AJ105" s="51" t="s">
        <v>114</v>
      </c>
      <c r="AK105" s="51" t="s">
        <v>114</v>
      </c>
      <c r="AL105" s="50" t="s">
        <v>118</v>
      </c>
      <c r="AM105" s="50" t="s">
        <v>118</v>
      </c>
      <c r="AN105" s="50" t="s">
        <v>118</v>
      </c>
      <c r="AO105" s="50" t="s">
        <v>118</v>
      </c>
      <c r="AP105" s="52" t="s">
        <v>122</v>
      </c>
      <c r="AQ105" s="52" t="s">
        <v>122</v>
      </c>
      <c r="AR105" s="53" t="s">
        <v>126</v>
      </c>
      <c r="AS105" s="105" t="s">
        <v>130</v>
      </c>
      <c r="AT105" s="36"/>
    </row>
    <row r="106" spans="9:46" x14ac:dyDescent="0.25">
      <c r="I106" s="163"/>
      <c r="J106" s="163"/>
      <c r="K106" s="163"/>
      <c r="L106" s="163"/>
      <c r="AD106" s="104" t="s">
        <v>136</v>
      </c>
      <c r="AE106" s="6" t="s">
        <v>106</v>
      </c>
      <c r="AF106" s="6" t="s">
        <v>21</v>
      </c>
      <c r="AG106" s="72" t="s">
        <v>59</v>
      </c>
      <c r="AH106" s="51" t="s">
        <v>140</v>
      </c>
      <c r="AI106" s="51" t="s">
        <v>140</v>
      </c>
      <c r="AJ106" s="50" t="s">
        <v>141</v>
      </c>
      <c r="AK106" s="50" t="s">
        <v>141</v>
      </c>
      <c r="AL106" s="50" t="s">
        <v>141</v>
      </c>
      <c r="AM106" s="50" t="s">
        <v>141</v>
      </c>
      <c r="AN106" s="50" t="s">
        <v>141</v>
      </c>
      <c r="AO106" s="52" t="s">
        <v>142</v>
      </c>
      <c r="AP106" s="52" t="s">
        <v>142</v>
      </c>
      <c r="AQ106" s="53" t="s">
        <v>143</v>
      </c>
      <c r="AR106" s="56" t="s">
        <v>144</v>
      </c>
      <c r="AS106" s="106" t="s">
        <v>59</v>
      </c>
      <c r="AT106" s="36"/>
    </row>
    <row r="107" spans="9:46" x14ac:dyDescent="0.25">
      <c r="I107" s="163"/>
      <c r="J107" s="163"/>
      <c r="K107" s="163"/>
      <c r="L107" s="163"/>
      <c r="AD107" s="104" t="s">
        <v>136</v>
      </c>
      <c r="AE107" s="6" t="s">
        <v>38</v>
      </c>
      <c r="AF107" s="6" t="s">
        <v>21</v>
      </c>
      <c r="AG107" s="74" t="s">
        <v>43</v>
      </c>
      <c r="AH107" s="51" t="s">
        <v>112</v>
      </c>
      <c r="AI107" s="51" t="s">
        <v>112</v>
      </c>
      <c r="AJ107" s="50" t="s">
        <v>116</v>
      </c>
      <c r="AK107" s="50" t="s">
        <v>116</v>
      </c>
      <c r="AL107" s="50" t="s">
        <v>116</v>
      </c>
      <c r="AM107" s="50" t="s">
        <v>116</v>
      </c>
      <c r="AN107" s="50" t="s">
        <v>116</v>
      </c>
      <c r="AO107" s="52" t="s">
        <v>120</v>
      </c>
      <c r="AP107" s="52" t="s">
        <v>120</v>
      </c>
      <c r="AQ107" s="53" t="s">
        <v>124</v>
      </c>
      <c r="AR107" s="56" t="s">
        <v>128</v>
      </c>
      <c r="AS107" s="106" t="s">
        <v>43</v>
      </c>
      <c r="AT107" s="36"/>
    </row>
    <row r="108" spans="9:46" x14ac:dyDescent="0.25">
      <c r="I108" s="163"/>
      <c r="J108" s="163"/>
      <c r="K108" s="163"/>
      <c r="L108" s="163"/>
      <c r="AD108" s="104" t="s">
        <v>136</v>
      </c>
      <c r="AE108" s="6" t="s">
        <v>39</v>
      </c>
      <c r="AF108" s="6" t="s">
        <v>21</v>
      </c>
      <c r="AG108" s="74" t="s">
        <v>44</v>
      </c>
      <c r="AH108" s="51" t="s">
        <v>113</v>
      </c>
      <c r="AI108" s="51" t="s">
        <v>113</v>
      </c>
      <c r="AJ108" s="50" t="s">
        <v>117</v>
      </c>
      <c r="AK108" s="50" t="s">
        <v>117</v>
      </c>
      <c r="AL108" s="50" t="s">
        <v>117</v>
      </c>
      <c r="AM108" s="50" t="s">
        <v>117</v>
      </c>
      <c r="AN108" s="50" t="s">
        <v>117</v>
      </c>
      <c r="AO108" s="52" t="s">
        <v>121</v>
      </c>
      <c r="AP108" s="52" t="s">
        <v>121</v>
      </c>
      <c r="AQ108" s="53" t="s">
        <v>125</v>
      </c>
      <c r="AR108" s="56" t="s">
        <v>129</v>
      </c>
      <c r="AS108" s="107" t="s">
        <v>44</v>
      </c>
      <c r="AT108" s="36"/>
    </row>
    <row r="109" spans="9:46" x14ac:dyDescent="0.25">
      <c r="I109" s="163"/>
      <c r="J109" s="163"/>
      <c r="K109" s="163"/>
      <c r="L109" s="163"/>
      <c r="AD109" s="104" t="s">
        <v>136</v>
      </c>
      <c r="AE109" s="6" t="s">
        <v>105</v>
      </c>
      <c r="AF109" s="6" t="s">
        <v>21</v>
      </c>
      <c r="AG109" s="74" t="s">
        <v>45</v>
      </c>
      <c r="AH109" s="51" t="s">
        <v>114</v>
      </c>
      <c r="AI109" s="51" t="s">
        <v>114</v>
      </c>
      <c r="AJ109" s="50" t="s">
        <v>118</v>
      </c>
      <c r="AK109" s="50" t="s">
        <v>118</v>
      </c>
      <c r="AL109" s="50" t="s">
        <v>118</v>
      </c>
      <c r="AM109" s="50" t="s">
        <v>118</v>
      </c>
      <c r="AN109" s="50" t="s">
        <v>118</v>
      </c>
      <c r="AO109" s="52" t="s">
        <v>122</v>
      </c>
      <c r="AP109" s="52" t="s">
        <v>122</v>
      </c>
      <c r="AQ109" s="53" t="s">
        <v>126</v>
      </c>
      <c r="AR109" s="56" t="s">
        <v>130</v>
      </c>
      <c r="AS109" s="107" t="s">
        <v>45</v>
      </c>
      <c r="AT109" s="36"/>
    </row>
    <row r="110" spans="9:46" x14ac:dyDescent="0.25">
      <c r="I110" s="163"/>
      <c r="J110" s="163"/>
      <c r="K110" s="163"/>
      <c r="L110" s="163"/>
      <c r="AD110" s="104" t="s">
        <v>137</v>
      </c>
      <c r="AE110" s="6" t="s">
        <v>106</v>
      </c>
      <c r="AF110" s="6" t="s">
        <v>21</v>
      </c>
      <c r="AG110" s="72" t="s">
        <v>59</v>
      </c>
      <c r="AH110" s="51" t="s">
        <v>140</v>
      </c>
      <c r="AI110" s="50" t="s">
        <v>141</v>
      </c>
      <c r="AJ110" s="50" t="s">
        <v>141</v>
      </c>
      <c r="AK110" s="50" t="s">
        <v>141</v>
      </c>
      <c r="AL110" s="52" t="s">
        <v>142</v>
      </c>
      <c r="AM110" s="52" t="s">
        <v>142</v>
      </c>
      <c r="AN110" s="52" t="s">
        <v>142</v>
      </c>
      <c r="AO110" s="53" t="s">
        <v>143</v>
      </c>
      <c r="AP110" s="53" t="s">
        <v>143</v>
      </c>
      <c r="AQ110" s="56" t="s">
        <v>144</v>
      </c>
      <c r="AR110" s="87" t="s">
        <v>59</v>
      </c>
      <c r="AS110" s="106" t="s">
        <v>59</v>
      </c>
      <c r="AT110" s="36"/>
    </row>
    <row r="111" spans="9:46" x14ac:dyDescent="0.25">
      <c r="I111" s="163"/>
      <c r="J111" s="163"/>
      <c r="K111" s="163"/>
      <c r="L111" s="163"/>
      <c r="AD111" s="104" t="s">
        <v>137</v>
      </c>
      <c r="AE111" s="6" t="s">
        <v>38</v>
      </c>
      <c r="AF111" s="6" t="s">
        <v>21</v>
      </c>
      <c r="AG111" s="74" t="s">
        <v>43</v>
      </c>
      <c r="AH111" s="51" t="s">
        <v>112</v>
      </c>
      <c r="AI111" s="50" t="s">
        <v>116</v>
      </c>
      <c r="AJ111" s="50" t="s">
        <v>116</v>
      </c>
      <c r="AK111" s="50" t="s">
        <v>116</v>
      </c>
      <c r="AL111" s="52" t="s">
        <v>120</v>
      </c>
      <c r="AM111" s="52" t="s">
        <v>120</v>
      </c>
      <c r="AN111" s="52" t="s">
        <v>120</v>
      </c>
      <c r="AO111" s="53" t="s">
        <v>124</v>
      </c>
      <c r="AP111" s="53" t="s">
        <v>124</v>
      </c>
      <c r="AQ111" s="56" t="s">
        <v>128</v>
      </c>
      <c r="AR111" s="87" t="s">
        <v>43</v>
      </c>
      <c r="AS111" s="106" t="s">
        <v>43</v>
      </c>
      <c r="AT111" s="36"/>
    </row>
    <row r="112" spans="9:46" x14ac:dyDescent="0.25">
      <c r="I112" s="163"/>
      <c r="J112" s="163"/>
      <c r="K112" s="163"/>
      <c r="L112" s="163"/>
      <c r="AD112" s="104" t="s">
        <v>137</v>
      </c>
      <c r="AE112" s="6" t="s">
        <v>39</v>
      </c>
      <c r="AF112" s="6" t="s">
        <v>21</v>
      </c>
      <c r="AG112" s="74" t="s">
        <v>44</v>
      </c>
      <c r="AH112" s="51" t="s">
        <v>113</v>
      </c>
      <c r="AI112" s="50" t="s">
        <v>117</v>
      </c>
      <c r="AJ112" s="50" t="s">
        <v>117</v>
      </c>
      <c r="AK112" s="50" t="s">
        <v>117</v>
      </c>
      <c r="AL112" s="52" t="s">
        <v>121</v>
      </c>
      <c r="AM112" s="52" t="s">
        <v>121</v>
      </c>
      <c r="AN112" s="52" t="s">
        <v>121</v>
      </c>
      <c r="AO112" s="53" t="s">
        <v>125</v>
      </c>
      <c r="AP112" s="53" t="s">
        <v>125</v>
      </c>
      <c r="AQ112" s="56" t="s">
        <v>129</v>
      </c>
      <c r="AR112" s="87" t="s">
        <v>44</v>
      </c>
      <c r="AS112" s="106" t="s">
        <v>44</v>
      </c>
      <c r="AT112" s="36"/>
    </row>
    <row r="113" spans="9:52" x14ac:dyDescent="0.25">
      <c r="I113" s="163"/>
      <c r="J113" s="163"/>
      <c r="K113" s="163"/>
      <c r="L113" s="163"/>
      <c r="AD113" s="104" t="s">
        <v>137</v>
      </c>
      <c r="AE113" s="6" t="s">
        <v>105</v>
      </c>
      <c r="AF113" s="6" t="s">
        <v>21</v>
      </c>
      <c r="AG113" s="74" t="s">
        <v>45</v>
      </c>
      <c r="AH113" s="51" t="s">
        <v>114</v>
      </c>
      <c r="AI113" s="50" t="s">
        <v>118</v>
      </c>
      <c r="AJ113" s="50" t="s">
        <v>118</v>
      </c>
      <c r="AK113" s="50" t="s">
        <v>118</v>
      </c>
      <c r="AL113" s="52" t="s">
        <v>122</v>
      </c>
      <c r="AM113" s="52" t="s">
        <v>122</v>
      </c>
      <c r="AN113" s="52" t="s">
        <v>122</v>
      </c>
      <c r="AO113" s="53" t="s">
        <v>126</v>
      </c>
      <c r="AP113" s="53" t="s">
        <v>126</v>
      </c>
      <c r="AQ113" s="56" t="s">
        <v>130</v>
      </c>
      <c r="AR113" s="87" t="s">
        <v>45</v>
      </c>
      <c r="AS113" s="106" t="s">
        <v>45</v>
      </c>
      <c r="AT113" s="36"/>
    </row>
    <row r="114" spans="9:52" x14ac:dyDescent="0.25">
      <c r="I114" s="163"/>
      <c r="J114" s="163"/>
      <c r="K114" s="163"/>
      <c r="L114" s="163"/>
      <c r="AD114" s="104" t="s">
        <v>82</v>
      </c>
      <c r="AE114" s="6" t="s">
        <v>106</v>
      </c>
      <c r="AF114" s="6" t="s">
        <v>21</v>
      </c>
      <c r="AG114" s="72" t="s">
        <v>59</v>
      </c>
      <c r="AH114" s="50" t="s">
        <v>141</v>
      </c>
      <c r="AI114" s="50" t="s">
        <v>141</v>
      </c>
      <c r="AJ114" s="50" t="s">
        <v>141</v>
      </c>
      <c r="AK114" s="52" t="s">
        <v>142</v>
      </c>
      <c r="AL114" s="52" t="s">
        <v>142</v>
      </c>
      <c r="AM114" s="52" t="s">
        <v>142</v>
      </c>
      <c r="AN114" s="53" t="s">
        <v>143</v>
      </c>
      <c r="AO114" s="56" t="s">
        <v>144</v>
      </c>
      <c r="AP114" s="56" t="s">
        <v>144</v>
      </c>
      <c r="AQ114" s="88" t="s">
        <v>59</v>
      </c>
      <c r="AR114" s="88" t="s">
        <v>59</v>
      </c>
      <c r="AS114" s="108" t="s">
        <v>59</v>
      </c>
      <c r="AT114" s="36"/>
    </row>
    <row r="115" spans="9:52" x14ac:dyDescent="0.25">
      <c r="I115" s="163"/>
      <c r="J115" s="163"/>
      <c r="K115" s="163"/>
      <c r="L115" s="163"/>
      <c r="AD115" s="104" t="s">
        <v>82</v>
      </c>
      <c r="AE115" s="6" t="s">
        <v>38</v>
      </c>
      <c r="AF115" s="6" t="s">
        <v>21</v>
      </c>
      <c r="AG115" s="74" t="s">
        <v>43</v>
      </c>
      <c r="AH115" s="50" t="s">
        <v>116</v>
      </c>
      <c r="AI115" s="50" t="s">
        <v>116</v>
      </c>
      <c r="AJ115" s="50" t="s">
        <v>116</v>
      </c>
      <c r="AK115" s="52" t="s">
        <v>120</v>
      </c>
      <c r="AL115" s="52" t="s">
        <v>120</v>
      </c>
      <c r="AM115" s="52" t="s">
        <v>120</v>
      </c>
      <c r="AN115" s="53" t="s">
        <v>124</v>
      </c>
      <c r="AO115" s="56" t="s">
        <v>128</v>
      </c>
      <c r="AP115" s="56" t="s">
        <v>128</v>
      </c>
      <c r="AQ115" s="87" t="s">
        <v>43</v>
      </c>
      <c r="AR115" s="87" t="s">
        <v>43</v>
      </c>
      <c r="AS115" s="106" t="s">
        <v>43</v>
      </c>
      <c r="AT115" s="36"/>
    </row>
    <row r="116" spans="9:52" x14ac:dyDescent="0.25">
      <c r="I116" s="163"/>
      <c r="J116" s="163"/>
      <c r="K116" s="163"/>
      <c r="L116" s="163"/>
      <c r="AD116" s="104" t="s">
        <v>82</v>
      </c>
      <c r="AE116" s="6" t="s">
        <v>39</v>
      </c>
      <c r="AF116" s="6" t="s">
        <v>21</v>
      </c>
      <c r="AG116" s="74" t="s">
        <v>45</v>
      </c>
      <c r="AH116" s="50" t="s">
        <v>118</v>
      </c>
      <c r="AI116" s="50" t="s">
        <v>118</v>
      </c>
      <c r="AJ116" s="50" t="s">
        <v>118</v>
      </c>
      <c r="AK116" s="52" t="s">
        <v>122</v>
      </c>
      <c r="AL116" s="52" t="s">
        <v>122</v>
      </c>
      <c r="AM116" s="52" t="s">
        <v>122</v>
      </c>
      <c r="AN116" s="53" t="s">
        <v>126</v>
      </c>
      <c r="AO116" s="56" t="s">
        <v>130</v>
      </c>
      <c r="AP116" s="56" t="s">
        <v>130</v>
      </c>
      <c r="AQ116" s="87" t="s">
        <v>45</v>
      </c>
      <c r="AR116" s="87" t="s">
        <v>45</v>
      </c>
      <c r="AS116" s="106" t="s">
        <v>45</v>
      </c>
      <c r="AT116" s="36"/>
    </row>
    <row r="117" spans="9:52" x14ac:dyDescent="0.25">
      <c r="I117" s="163"/>
      <c r="J117" s="163"/>
      <c r="K117" s="163"/>
      <c r="L117" s="163"/>
      <c r="AD117" s="104" t="s">
        <v>82</v>
      </c>
      <c r="AE117" s="6" t="s">
        <v>105</v>
      </c>
      <c r="AF117" s="6" t="s">
        <v>21</v>
      </c>
      <c r="AG117" s="74" t="s">
        <v>46</v>
      </c>
      <c r="AH117" s="50" t="s">
        <v>132</v>
      </c>
      <c r="AI117" s="50" t="s">
        <v>132</v>
      </c>
      <c r="AJ117" s="50" t="s">
        <v>132</v>
      </c>
      <c r="AK117" s="52" t="s">
        <v>133</v>
      </c>
      <c r="AL117" s="52" t="s">
        <v>133</v>
      </c>
      <c r="AM117" s="52" t="s">
        <v>133</v>
      </c>
      <c r="AN117" s="53" t="s">
        <v>134</v>
      </c>
      <c r="AO117" s="56" t="s">
        <v>135</v>
      </c>
      <c r="AP117" s="56" t="s">
        <v>135</v>
      </c>
      <c r="AQ117" s="87" t="s">
        <v>46</v>
      </c>
      <c r="AR117" s="87" t="s">
        <v>46</v>
      </c>
      <c r="AS117" s="106" t="s">
        <v>46</v>
      </c>
      <c r="AT117" s="36"/>
    </row>
    <row r="118" spans="9:52" x14ac:dyDescent="0.25">
      <c r="I118" s="163"/>
      <c r="J118" s="163"/>
      <c r="K118" s="163"/>
      <c r="L118" s="163"/>
      <c r="AD118" s="104" t="s">
        <v>83</v>
      </c>
      <c r="AE118" s="6" t="s">
        <v>106</v>
      </c>
      <c r="AF118" s="6" t="s">
        <v>21</v>
      </c>
      <c r="AG118" s="72" t="s">
        <v>43</v>
      </c>
      <c r="AH118" s="50" t="s">
        <v>116</v>
      </c>
      <c r="AI118" s="50" t="s">
        <v>116</v>
      </c>
      <c r="AJ118" s="50" t="s">
        <v>116</v>
      </c>
      <c r="AK118" s="52" t="s">
        <v>120</v>
      </c>
      <c r="AL118" s="52" t="s">
        <v>120</v>
      </c>
      <c r="AM118" s="52" t="s">
        <v>120</v>
      </c>
      <c r="AN118" s="53" t="s">
        <v>124</v>
      </c>
      <c r="AO118" s="56" t="s">
        <v>128</v>
      </c>
      <c r="AP118" s="56" t="s">
        <v>128</v>
      </c>
      <c r="AQ118" s="88" t="s">
        <v>43</v>
      </c>
      <c r="AR118" s="88" t="s">
        <v>43</v>
      </c>
      <c r="AS118" s="108" t="s">
        <v>43</v>
      </c>
      <c r="AT118" s="36"/>
      <c r="AU118" s="36"/>
      <c r="AV118" s="49"/>
      <c r="AW118" s="49"/>
      <c r="AX118" s="49"/>
      <c r="AY118" s="49"/>
      <c r="AZ118" s="49"/>
    </row>
    <row r="119" spans="9:52" x14ac:dyDescent="0.25">
      <c r="I119" s="163"/>
      <c r="J119" s="163"/>
      <c r="K119" s="163"/>
      <c r="L119" s="163"/>
      <c r="AD119" s="104" t="s">
        <v>83</v>
      </c>
      <c r="AE119" s="6" t="s">
        <v>38</v>
      </c>
      <c r="AF119" s="6" t="s">
        <v>21</v>
      </c>
      <c r="AG119" s="74" t="s">
        <v>44</v>
      </c>
      <c r="AH119" s="50" t="s">
        <v>117</v>
      </c>
      <c r="AI119" s="50" t="s">
        <v>117</v>
      </c>
      <c r="AJ119" s="50" t="s">
        <v>117</v>
      </c>
      <c r="AK119" s="52" t="s">
        <v>121</v>
      </c>
      <c r="AL119" s="52" t="s">
        <v>121</v>
      </c>
      <c r="AM119" s="52" t="s">
        <v>121</v>
      </c>
      <c r="AN119" s="53" t="s">
        <v>125</v>
      </c>
      <c r="AO119" s="56" t="s">
        <v>129</v>
      </c>
      <c r="AP119" s="56" t="s">
        <v>129</v>
      </c>
      <c r="AQ119" s="87" t="s">
        <v>44</v>
      </c>
      <c r="AR119" s="87" t="s">
        <v>44</v>
      </c>
      <c r="AS119" s="106" t="s">
        <v>44</v>
      </c>
      <c r="AT119" s="36"/>
      <c r="AU119" s="49"/>
      <c r="AV119" s="36"/>
      <c r="AW119" s="36"/>
      <c r="AX119" s="36"/>
      <c r="AY119" s="36"/>
      <c r="AZ119" s="36"/>
    </row>
    <row r="120" spans="9:52" x14ac:dyDescent="0.25">
      <c r="I120" s="163"/>
      <c r="J120" s="163"/>
      <c r="K120" s="163"/>
      <c r="L120" s="163"/>
      <c r="AD120" s="104" t="s">
        <v>83</v>
      </c>
      <c r="AE120" s="6" t="s">
        <v>39</v>
      </c>
      <c r="AF120" s="6" t="s">
        <v>21</v>
      </c>
      <c r="AG120" s="74" t="s">
        <v>56</v>
      </c>
      <c r="AH120" s="50" t="s">
        <v>164</v>
      </c>
      <c r="AI120" s="50" t="s">
        <v>164</v>
      </c>
      <c r="AJ120" s="50" t="s">
        <v>164</v>
      </c>
      <c r="AK120" s="52" t="s">
        <v>165</v>
      </c>
      <c r="AL120" s="52" t="s">
        <v>165</v>
      </c>
      <c r="AM120" s="52" t="s">
        <v>165</v>
      </c>
      <c r="AN120" s="53" t="s">
        <v>166</v>
      </c>
      <c r="AO120" s="56" t="s">
        <v>167</v>
      </c>
      <c r="AP120" s="56" t="s">
        <v>167</v>
      </c>
      <c r="AQ120" s="87" t="s">
        <v>56</v>
      </c>
      <c r="AR120" s="87" t="s">
        <v>56</v>
      </c>
      <c r="AS120" s="106" t="s">
        <v>56</v>
      </c>
      <c r="AT120" s="36"/>
      <c r="AU120" s="49"/>
      <c r="AV120" s="36"/>
      <c r="AW120" s="36"/>
      <c r="AX120" s="36"/>
      <c r="AY120" s="36"/>
      <c r="AZ120" s="36"/>
    </row>
    <row r="121" spans="9:52" x14ac:dyDescent="0.25">
      <c r="I121" s="163"/>
      <c r="J121" s="163"/>
      <c r="K121" s="163"/>
      <c r="L121" s="163"/>
      <c r="AD121" s="104" t="s">
        <v>83</v>
      </c>
      <c r="AE121" s="6" t="s">
        <v>105</v>
      </c>
      <c r="AF121" s="6" t="s">
        <v>21</v>
      </c>
      <c r="AG121" s="74" t="s">
        <v>47</v>
      </c>
      <c r="AH121" s="50" t="s">
        <v>146</v>
      </c>
      <c r="AI121" s="50" t="s">
        <v>146</v>
      </c>
      <c r="AJ121" s="50" t="s">
        <v>146</v>
      </c>
      <c r="AK121" s="52" t="s">
        <v>147</v>
      </c>
      <c r="AL121" s="52" t="s">
        <v>147</v>
      </c>
      <c r="AM121" s="52" t="s">
        <v>147</v>
      </c>
      <c r="AN121" s="53" t="s">
        <v>148</v>
      </c>
      <c r="AO121" s="56" t="s">
        <v>149</v>
      </c>
      <c r="AP121" s="56" t="s">
        <v>149</v>
      </c>
      <c r="AQ121" s="87" t="s">
        <v>47</v>
      </c>
      <c r="AR121" s="87" t="s">
        <v>47</v>
      </c>
      <c r="AS121" s="106" t="s">
        <v>47</v>
      </c>
      <c r="AT121" s="36"/>
      <c r="AU121" s="49"/>
      <c r="AV121" s="36"/>
      <c r="AW121" s="36"/>
      <c r="AX121" s="36"/>
      <c r="AY121" s="36"/>
      <c r="AZ121" s="36"/>
    </row>
    <row r="122" spans="9:52" x14ac:dyDescent="0.25">
      <c r="I122" s="163"/>
      <c r="J122" s="163"/>
      <c r="K122" s="163"/>
      <c r="L122" s="163"/>
      <c r="AD122" s="104" t="s">
        <v>138</v>
      </c>
      <c r="AE122" s="6" t="s">
        <v>106</v>
      </c>
      <c r="AF122" s="6" t="s">
        <v>21</v>
      </c>
      <c r="AG122" s="72" t="s">
        <v>43</v>
      </c>
      <c r="AH122" s="50" t="s">
        <v>116</v>
      </c>
      <c r="AI122" s="50" t="s">
        <v>116</v>
      </c>
      <c r="AJ122" s="52" t="s">
        <v>120</v>
      </c>
      <c r="AK122" s="52" t="s">
        <v>120</v>
      </c>
      <c r="AL122" s="53" t="s">
        <v>124</v>
      </c>
      <c r="AM122" s="53" t="s">
        <v>124</v>
      </c>
      <c r="AN122" s="56" t="s">
        <v>128</v>
      </c>
      <c r="AO122" s="88" t="s">
        <v>43</v>
      </c>
      <c r="AP122" s="88" t="s">
        <v>43</v>
      </c>
      <c r="AQ122" s="88" t="s">
        <v>43</v>
      </c>
      <c r="AR122" s="88" t="s">
        <v>43</v>
      </c>
      <c r="AS122" s="108" t="s">
        <v>43</v>
      </c>
      <c r="AT122" s="36"/>
      <c r="AU122" s="49"/>
      <c r="AV122" s="36"/>
      <c r="AW122" s="36"/>
      <c r="AX122" s="36"/>
      <c r="AY122" s="36"/>
      <c r="AZ122" s="36"/>
    </row>
    <row r="123" spans="9:52" x14ac:dyDescent="0.25">
      <c r="I123" s="163"/>
      <c r="J123" s="163"/>
      <c r="K123" s="163"/>
      <c r="L123" s="163"/>
      <c r="AD123" s="104" t="s">
        <v>138</v>
      </c>
      <c r="AE123" s="6" t="s">
        <v>38</v>
      </c>
      <c r="AF123" s="6" t="s">
        <v>21</v>
      </c>
      <c r="AG123" s="74" t="s">
        <v>60</v>
      </c>
      <c r="AH123" s="50" t="s">
        <v>251</v>
      </c>
      <c r="AI123" s="50" t="s">
        <v>251</v>
      </c>
      <c r="AJ123" s="52" t="s">
        <v>252</v>
      </c>
      <c r="AK123" s="52" t="s">
        <v>252</v>
      </c>
      <c r="AL123" s="53" t="s">
        <v>253</v>
      </c>
      <c r="AM123" s="53" t="s">
        <v>253</v>
      </c>
      <c r="AN123" s="56" t="s">
        <v>254</v>
      </c>
      <c r="AO123" s="87" t="s">
        <v>60</v>
      </c>
      <c r="AP123" s="87" t="s">
        <v>60</v>
      </c>
      <c r="AQ123" s="87" t="s">
        <v>60</v>
      </c>
      <c r="AR123" s="87" t="s">
        <v>60</v>
      </c>
      <c r="AS123" s="106" t="s">
        <v>60</v>
      </c>
      <c r="AT123" s="36"/>
    </row>
    <row r="124" spans="9:52" x14ac:dyDescent="0.25">
      <c r="AD124" s="104" t="s">
        <v>138</v>
      </c>
      <c r="AE124" s="6" t="s">
        <v>39</v>
      </c>
      <c r="AF124" s="6" t="s">
        <v>21</v>
      </c>
      <c r="AG124" s="74" t="s">
        <v>53</v>
      </c>
      <c r="AH124" s="50" t="s">
        <v>151</v>
      </c>
      <c r="AI124" s="50" t="s">
        <v>151</v>
      </c>
      <c r="AJ124" s="52" t="s">
        <v>152</v>
      </c>
      <c r="AK124" s="52" t="s">
        <v>152</v>
      </c>
      <c r="AL124" s="53" t="s">
        <v>153</v>
      </c>
      <c r="AM124" s="53" t="s">
        <v>153</v>
      </c>
      <c r="AN124" s="56" t="s">
        <v>57</v>
      </c>
      <c r="AO124" s="87" t="s">
        <v>53</v>
      </c>
      <c r="AP124" s="87" t="s">
        <v>53</v>
      </c>
      <c r="AQ124" s="87" t="s">
        <v>53</v>
      </c>
      <c r="AR124" s="87" t="s">
        <v>53</v>
      </c>
      <c r="AS124" s="106" t="s">
        <v>53</v>
      </c>
      <c r="AT124" s="36"/>
    </row>
    <row r="125" spans="9:52" x14ac:dyDescent="0.25">
      <c r="AD125" s="104" t="s">
        <v>138</v>
      </c>
      <c r="AE125" s="6" t="s">
        <v>105</v>
      </c>
      <c r="AF125" s="6" t="s">
        <v>21</v>
      </c>
      <c r="AG125" s="74" t="s">
        <v>48</v>
      </c>
      <c r="AH125" s="50" t="s">
        <v>160</v>
      </c>
      <c r="AI125" s="50" t="s">
        <v>160</v>
      </c>
      <c r="AJ125" s="52" t="s">
        <v>161</v>
      </c>
      <c r="AK125" s="52" t="s">
        <v>161</v>
      </c>
      <c r="AL125" s="53" t="s">
        <v>162</v>
      </c>
      <c r="AM125" s="53" t="s">
        <v>162</v>
      </c>
      <c r="AN125" s="56" t="s">
        <v>163</v>
      </c>
      <c r="AO125" s="87" t="s">
        <v>48</v>
      </c>
      <c r="AP125" s="87" t="s">
        <v>48</v>
      </c>
      <c r="AQ125" s="87" t="s">
        <v>48</v>
      </c>
      <c r="AR125" s="87" t="s">
        <v>48</v>
      </c>
      <c r="AS125" s="106" t="s">
        <v>48</v>
      </c>
      <c r="AT125" s="36"/>
    </row>
    <row r="126" spans="9:52" x14ac:dyDescent="0.25">
      <c r="AD126" s="104" t="s">
        <v>139</v>
      </c>
      <c r="AE126" s="6" t="s">
        <v>106</v>
      </c>
      <c r="AF126" s="6" t="s">
        <v>21</v>
      </c>
      <c r="AG126" s="72" t="s">
        <v>43</v>
      </c>
      <c r="AH126" s="50" t="s">
        <v>116</v>
      </c>
      <c r="AI126" s="52" t="s">
        <v>120</v>
      </c>
      <c r="AJ126" s="53" t="s">
        <v>124</v>
      </c>
      <c r="AK126" s="53" t="s">
        <v>124</v>
      </c>
      <c r="AL126" s="54" t="s">
        <v>128</v>
      </c>
      <c r="AM126" s="88" t="s">
        <v>43</v>
      </c>
      <c r="AN126" s="88" t="s">
        <v>43</v>
      </c>
      <c r="AO126" s="88" t="s">
        <v>43</v>
      </c>
      <c r="AP126" s="88" t="s">
        <v>43</v>
      </c>
      <c r="AQ126" s="88" t="s">
        <v>43</v>
      </c>
      <c r="AR126" s="88" t="s">
        <v>43</v>
      </c>
      <c r="AS126" s="108" t="s">
        <v>43</v>
      </c>
      <c r="AT126" s="36"/>
    </row>
    <row r="127" spans="9:52" x14ac:dyDescent="0.25">
      <c r="AD127" s="104" t="s">
        <v>139</v>
      </c>
      <c r="AE127" s="6" t="s">
        <v>38</v>
      </c>
      <c r="AF127" s="6" t="s">
        <v>21</v>
      </c>
      <c r="AG127" s="74" t="s">
        <v>60</v>
      </c>
      <c r="AH127" s="50" t="s">
        <v>251</v>
      </c>
      <c r="AI127" s="52" t="s">
        <v>252</v>
      </c>
      <c r="AJ127" s="53" t="s">
        <v>253</v>
      </c>
      <c r="AK127" s="53" t="s">
        <v>253</v>
      </c>
      <c r="AL127" s="55" t="s">
        <v>254</v>
      </c>
      <c r="AM127" s="87" t="s">
        <v>60</v>
      </c>
      <c r="AN127" s="87" t="s">
        <v>60</v>
      </c>
      <c r="AO127" s="87" t="s">
        <v>60</v>
      </c>
      <c r="AP127" s="87" t="s">
        <v>60</v>
      </c>
      <c r="AQ127" s="87" t="s">
        <v>60</v>
      </c>
      <c r="AR127" s="87" t="s">
        <v>60</v>
      </c>
      <c r="AS127" s="106" t="s">
        <v>60</v>
      </c>
      <c r="AT127" s="36"/>
    </row>
    <row r="128" spans="9:52" x14ac:dyDescent="0.25">
      <c r="AD128" s="104" t="s">
        <v>139</v>
      </c>
      <c r="AE128" s="6" t="s">
        <v>39</v>
      </c>
      <c r="AF128" s="6" t="s">
        <v>21</v>
      </c>
      <c r="AG128" s="74" t="s">
        <v>53</v>
      </c>
      <c r="AH128" s="50" t="s">
        <v>151</v>
      </c>
      <c r="AI128" s="52" t="s">
        <v>152</v>
      </c>
      <c r="AJ128" s="53" t="s">
        <v>153</v>
      </c>
      <c r="AK128" s="53" t="s">
        <v>153</v>
      </c>
      <c r="AL128" s="55" t="s">
        <v>259</v>
      </c>
      <c r="AM128" s="87" t="s">
        <v>53</v>
      </c>
      <c r="AN128" s="87" t="s">
        <v>53</v>
      </c>
      <c r="AO128" s="87" t="s">
        <v>53</v>
      </c>
      <c r="AP128" s="87" t="s">
        <v>53</v>
      </c>
      <c r="AQ128" s="87" t="s">
        <v>53</v>
      </c>
      <c r="AR128" s="87" t="s">
        <v>53</v>
      </c>
      <c r="AS128" s="106" t="s">
        <v>53</v>
      </c>
      <c r="AT128" s="36"/>
    </row>
    <row r="129" spans="30:46" x14ac:dyDescent="0.25">
      <c r="AD129" s="100" t="s">
        <v>139</v>
      </c>
      <c r="AE129" s="59" t="s">
        <v>105</v>
      </c>
      <c r="AF129" s="59" t="s">
        <v>21</v>
      </c>
      <c r="AG129" s="75" t="s">
        <v>48</v>
      </c>
      <c r="AH129" s="60" t="s">
        <v>160</v>
      </c>
      <c r="AI129" s="61" t="s">
        <v>161</v>
      </c>
      <c r="AJ129" s="62" t="s">
        <v>162</v>
      </c>
      <c r="AK129" s="62" t="s">
        <v>162</v>
      </c>
      <c r="AL129" s="63" t="s">
        <v>163</v>
      </c>
      <c r="AM129" s="89" t="s">
        <v>48</v>
      </c>
      <c r="AN129" s="89" t="s">
        <v>48</v>
      </c>
      <c r="AO129" s="89" t="s">
        <v>48</v>
      </c>
      <c r="AP129" s="89" t="s">
        <v>48</v>
      </c>
      <c r="AQ129" s="89" t="s">
        <v>48</v>
      </c>
      <c r="AR129" s="89" t="s">
        <v>48</v>
      </c>
      <c r="AS129" s="109" t="s">
        <v>48</v>
      </c>
      <c r="AT129" s="36"/>
    </row>
    <row r="130" spans="30:46" x14ac:dyDescent="0.25">
      <c r="AD130" s="104" t="s">
        <v>94</v>
      </c>
      <c r="AE130" s="6" t="s">
        <v>106</v>
      </c>
      <c r="AF130" s="6" t="s">
        <v>21</v>
      </c>
      <c r="AG130" s="6" t="s">
        <v>104</v>
      </c>
      <c r="AH130" s="6" t="s">
        <v>104</v>
      </c>
      <c r="AI130" s="6" t="s">
        <v>104</v>
      </c>
      <c r="AJ130" s="6" t="s">
        <v>104</v>
      </c>
      <c r="AK130" s="6" t="s">
        <v>104</v>
      </c>
      <c r="AL130" s="6" t="s">
        <v>104</v>
      </c>
      <c r="AM130" s="6" t="s">
        <v>104</v>
      </c>
      <c r="AN130" s="6" t="s">
        <v>104</v>
      </c>
      <c r="AO130" s="6" t="s">
        <v>104</v>
      </c>
      <c r="AP130" s="6" t="s">
        <v>104</v>
      </c>
      <c r="AQ130" s="6" t="s">
        <v>104</v>
      </c>
      <c r="AR130" s="6" t="s">
        <v>104</v>
      </c>
      <c r="AS130" s="113" t="s">
        <v>104</v>
      </c>
      <c r="AT130" s="36"/>
    </row>
    <row r="131" spans="30:46" x14ac:dyDescent="0.25">
      <c r="AD131" s="104" t="s">
        <v>94</v>
      </c>
      <c r="AE131" s="6" t="s">
        <v>38</v>
      </c>
      <c r="AF131" s="6" t="s">
        <v>21</v>
      </c>
      <c r="AG131" s="6" t="s">
        <v>104</v>
      </c>
      <c r="AH131" s="6" t="s">
        <v>104</v>
      </c>
      <c r="AI131" s="6" t="s">
        <v>104</v>
      </c>
      <c r="AJ131" s="6" t="s">
        <v>104</v>
      </c>
      <c r="AK131" s="6" t="s">
        <v>104</v>
      </c>
      <c r="AL131" s="6" t="s">
        <v>104</v>
      </c>
      <c r="AM131" s="6" t="s">
        <v>104</v>
      </c>
      <c r="AN131" s="6" t="s">
        <v>104</v>
      </c>
      <c r="AO131" s="6" t="s">
        <v>104</v>
      </c>
      <c r="AP131" s="6" t="s">
        <v>104</v>
      </c>
      <c r="AQ131" s="6" t="s">
        <v>104</v>
      </c>
      <c r="AR131" s="6" t="s">
        <v>104</v>
      </c>
      <c r="AS131" s="113" t="s">
        <v>104</v>
      </c>
      <c r="AT131" s="36"/>
    </row>
    <row r="132" spans="30:46" x14ac:dyDescent="0.25">
      <c r="AD132" s="104" t="s">
        <v>94</v>
      </c>
      <c r="AE132" s="6" t="s">
        <v>39</v>
      </c>
      <c r="AF132" s="6" t="s">
        <v>21</v>
      </c>
      <c r="AG132" s="6" t="s">
        <v>104</v>
      </c>
      <c r="AH132" s="6" t="s">
        <v>104</v>
      </c>
      <c r="AI132" s="6" t="s">
        <v>104</v>
      </c>
      <c r="AJ132" s="6" t="s">
        <v>104</v>
      </c>
      <c r="AK132" s="6" t="s">
        <v>104</v>
      </c>
      <c r="AL132" s="6" t="s">
        <v>104</v>
      </c>
      <c r="AM132" s="6" t="s">
        <v>104</v>
      </c>
      <c r="AN132" s="6" t="s">
        <v>104</v>
      </c>
      <c r="AO132" s="6" t="s">
        <v>104</v>
      </c>
      <c r="AP132" s="6" t="s">
        <v>104</v>
      </c>
      <c r="AQ132" s="6" t="s">
        <v>104</v>
      </c>
      <c r="AR132" s="6" t="s">
        <v>104</v>
      </c>
      <c r="AS132" s="113" t="s">
        <v>104</v>
      </c>
      <c r="AT132" s="36"/>
    </row>
    <row r="133" spans="30:46" ht="15.75" thickBot="1" x14ac:dyDescent="0.3">
      <c r="AD133" s="104" t="s">
        <v>94</v>
      </c>
      <c r="AE133" s="6" t="s">
        <v>105</v>
      </c>
      <c r="AF133" s="6" t="s">
        <v>21</v>
      </c>
      <c r="AG133" s="6" t="s">
        <v>104</v>
      </c>
      <c r="AH133" s="6" t="s">
        <v>104</v>
      </c>
      <c r="AI133" s="6" t="s">
        <v>104</v>
      </c>
      <c r="AJ133" s="6" t="s">
        <v>104</v>
      </c>
      <c r="AK133" s="6" t="s">
        <v>104</v>
      </c>
      <c r="AL133" s="6" t="s">
        <v>104</v>
      </c>
      <c r="AM133" s="6" t="s">
        <v>104</v>
      </c>
      <c r="AN133" s="6" t="s">
        <v>104</v>
      </c>
      <c r="AO133" s="6" t="s">
        <v>104</v>
      </c>
      <c r="AP133" s="6" t="s">
        <v>104</v>
      </c>
      <c r="AQ133" s="6" t="s">
        <v>104</v>
      </c>
      <c r="AR133" s="6" t="s">
        <v>104</v>
      </c>
      <c r="AS133" s="113" t="s">
        <v>104</v>
      </c>
      <c r="AT133" s="36"/>
    </row>
    <row r="134" spans="30:46" ht="15.75" thickTop="1" x14ac:dyDescent="0.25">
      <c r="AD134" s="102" t="s">
        <v>79</v>
      </c>
      <c r="AE134" s="64" t="s">
        <v>106</v>
      </c>
      <c r="AF134" s="64" t="s">
        <v>22</v>
      </c>
      <c r="AG134" s="92" t="s">
        <v>42</v>
      </c>
      <c r="AH134" s="65" t="s">
        <v>111</v>
      </c>
      <c r="AI134" s="65" t="s">
        <v>111</v>
      </c>
      <c r="AJ134" s="65" t="s">
        <v>111</v>
      </c>
      <c r="AK134" s="65" t="s">
        <v>111</v>
      </c>
      <c r="AL134" s="66" t="s">
        <v>115</v>
      </c>
      <c r="AM134" s="66" t="s">
        <v>115</v>
      </c>
      <c r="AN134" s="66" t="s">
        <v>115</v>
      </c>
      <c r="AO134" s="66" t="s">
        <v>115</v>
      </c>
      <c r="AP134" s="67" t="s">
        <v>119</v>
      </c>
      <c r="AQ134" s="67" t="s">
        <v>119</v>
      </c>
      <c r="AR134" s="68" t="s">
        <v>123</v>
      </c>
      <c r="AS134" s="103" t="s">
        <v>127</v>
      </c>
      <c r="AT134" s="36"/>
    </row>
    <row r="135" spans="30:46" x14ac:dyDescent="0.25">
      <c r="AD135" s="104" t="s">
        <v>79</v>
      </c>
      <c r="AE135" s="6" t="s">
        <v>38</v>
      </c>
      <c r="AF135" s="6" t="s">
        <v>22</v>
      </c>
      <c r="AG135" s="74" t="s">
        <v>43</v>
      </c>
      <c r="AH135" s="51" t="s">
        <v>112</v>
      </c>
      <c r="AI135" s="51" t="s">
        <v>112</v>
      </c>
      <c r="AJ135" s="51" t="s">
        <v>112</v>
      </c>
      <c r="AK135" s="51" t="s">
        <v>112</v>
      </c>
      <c r="AL135" s="50" t="s">
        <v>116</v>
      </c>
      <c r="AM135" s="50" t="s">
        <v>116</v>
      </c>
      <c r="AN135" s="50" t="s">
        <v>116</v>
      </c>
      <c r="AO135" s="50" t="s">
        <v>116</v>
      </c>
      <c r="AP135" s="52" t="s">
        <v>120</v>
      </c>
      <c r="AQ135" s="52" t="s">
        <v>120</v>
      </c>
      <c r="AR135" s="53" t="s">
        <v>124</v>
      </c>
      <c r="AS135" s="105" t="s">
        <v>128</v>
      </c>
      <c r="AT135" s="36"/>
    </row>
    <row r="136" spans="30:46" x14ac:dyDescent="0.25">
      <c r="AD136" s="104" t="s">
        <v>79</v>
      </c>
      <c r="AE136" s="6" t="s">
        <v>39</v>
      </c>
      <c r="AF136" s="6" t="s">
        <v>22</v>
      </c>
      <c r="AG136" s="74" t="s">
        <v>44</v>
      </c>
      <c r="AH136" s="51" t="s">
        <v>113</v>
      </c>
      <c r="AI136" s="51" t="s">
        <v>113</v>
      </c>
      <c r="AJ136" s="51" t="s">
        <v>113</v>
      </c>
      <c r="AK136" s="51" t="s">
        <v>113</v>
      </c>
      <c r="AL136" s="50" t="s">
        <v>117</v>
      </c>
      <c r="AM136" s="50" t="s">
        <v>117</v>
      </c>
      <c r="AN136" s="50" t="s">
        <v>117</v>
      </c>
      <c r="AO136" s="50" t="s">
        <v>117</v>
      </c>
      <c r="AP136" s="52" t="s">
        <v>121</v>
      </c>
      <c r="AQ136" s="52" t="s">
        <v>121</v>
      </c>
      <c r="AR136" s="53" t="s">
        <v>125</v>
      </c>
      <c r="AS136" s="105" t="s">
        <v>278</v>
      </c>
      <c r="AT136" s="36"/>
    </row>
    <row r="137" spans="30:46" x14ac:dyDescent="0.25">
      <c r="AD137" s="104" t="s">
        <v>79</v>
      </c>
      <c r="AE137" s="6" t="s">
        <v>105</v>
      </c>
      <c r="AF137" s="6" t="s">
        <v>22</v>
      </c>
      <c r="AG137" s="74" t="s">
        <v>45</v>
      </c>
      <c r="AH137" s="51" t="s">
        <v>114</v>
      </c>
      <c r="AI137" s="51" t="s">
        <v>114</v>
      </c>
      <c r="AJ137" s="51" t="s">
        <v>114</v>
      </c>
      <c r="AK137" s="51" t="s">
        <v>114</v>
      </c>
      <c r="AL137" s="50" t="s">
        <v>118</v>
      </c>
      <c r="AM137" s="50" t="s">
        <v>118</v>
      </c>
      <c r="AN137" s="50" t="s">
        <v>118</v>
      </c>
      <c r="AO137" s="50" t="s">
        <v>118</v>
      </c>
      <c r="AP137" s="52" t="s">
        <v>122</v>
      </c>
      <c r="AQ137" s="52" t="s">
        <v>122</v>
      </c>
      <c r="AR137" s="53" t="s">
        <v>126</v>
      </c>
      <c r="AS137" s="105" t="s">
        <v>130</v>
      </c>
      <c r="AT137" s="36"/>
    </row>
    <row r="138" spans="30:46" x14ac:dyDescent="0.25">
      <c r="AD138" s="104" t="s">
        <v>136</v>
      </c>
      <c r="AE138" s="6" t="s">
        <v>106</v>
      </c>
      <c r="AF138" s="6" t="s">
        <v>22</v>
      </c>
      <c r="AG138" s="72" t="s">
        <v>59</v>
      </c>
      <c r="AH138" s="51" t="s">
        <v>140</v>
      </c>
      <c r="AI138" s="51" t="s">
        <v>140</v>
      </c>
      <c r="AJ138" s="50" t="s">
        <v>141</v>
      </c>
      <c r="AK138" s="50" t="s">
        <v>141</v>
      </c>
      <c r="AL138" s="50" t="s">
        <v>141</v>
      </c>
      <c r="AM138" s="50" t="s">
        <v>141</v>
      </c>
      <c r="AN138" s="50" t="s">
        <v>141</v>
      </c>
      <c r="AO138" s="52" t="s">
        <v>142</v>
      </c>
      <c r="AP138" s="52" t="s">
        <v>142</v>
      </c>
      <c r="AQ138" s="53" t="s">
        <v>143</v>
      </c>
      <c r="AR138" s="56" t="s">
        <v>144</v>
      </c>
      <c r="AS138" s="106" t="s">
        <v>59</v>
      </c>
      <c r="AT138" s="36"/>
    </row>
    <row r="139" spans="30:46" x14ac:dyDescent="0.25">
      <c r="AD139" s="104" t="s">
        <v>136</v>
      </c>
      <c r="AE139" s="6" t="s">
        <v>38</v>
      </c>
      <c r="AF139" s="6" t="s">
        <v>22</v>
      </c>
      <c r="AG139" s="74" t="s">
        <v>44</v>
      </c>
      <c r="AH139" s="51" t="s">
        <v>113</v>
      </c>
      <c r="AI139" s="51" t="s">
        <v>113</v>
      </c>
      <c r="AJ139" s="50" t="s">
        <v>117</v>
      </c>
      <c r="AK139" s="50" t="s">
        <v>117</v>
      </c>
      <c r="AL139" s="50" t="s">
        <v>117</v>
      </c>
      <c r="AM139" s="50" t="s">
        <v>117</v>
      </c>
      <c r="AN139" s="50" t="s">
        <v>117</v>
      </c>
      <c r="AO139" s="52" t="s">
        <v>121</v>
      </c>
      <c r="AP139" s="52" t="s">
        <v>121</v>
      </c>
      <c r="AQ139" s="53" t="s">
        <v>125</v>
      </c>
      <c r="AR139" s="56" t="s">
        <v>129</v>
      </c>
      <c r="AS139" s="106" t="s">
        <v>44</v>
      </c>
      <c r="AT139" s="36"/>
    </row>
    <row r="140" spans="30:46" x14ac:dyDescent="0.25">
      <c r="AD140" s="104" t="s">
        <v>136</v>
      </c>
      <c r="AE140" s="6" t="s">
        <v>39</v>
      </c>
      <c r="AF140" s="6" t="s">
        <v>22</v>
      </c>
      <c r="AG140" s="74" t="s">
        <v>45</v>
      </c>
      <c r="AH140" s="51" t="s">
        <v>114</v>
      </c>
      <c r="AI140" s="51" t="s">
        <v>114</v>
      </c>
      <c r="AJ140" s="50" t="s">
        <v>118</v>
      </c>
      <c r="AK140" s="50" t="s">
        <v>118</v>
      </c>
      <c r="AL140" s="50" t="s">
        <v>118</v>
      </c>
      <c r="AM140" s="50" t="s">
        <v>118</v>
      </c>
      <c r="AN140" s="50" t="s">
        <v>118</v>
      </c>
      <c r="AO140" s="52" t="s">
        <v>122</v>
      </c>
      <c r="AP140" s="52" t="s">
        <v>122</v>
      </c>
      <c r="AQ140" s="53" t="s">
        <v>126</v>
      </c>
      <c r="AR140" s="56" t="s">
        <v>130</v>
      </c>
      <c r="AS140" s="107" t="s">
        <v>45</v>
      </c>
      <c r="AT140" s="36"/>
    </row>
    <row r="141" spans="30:46" x14ac:dyDescent="0.25">
      <c r="AD141" s="104" t="s">
        <v>136</v>
      </c>
      <c r="AE141" s="6" t="s">
        <v>105</v>
      </c>
      <c r="AF141" s="6" t="s">
        <v>22</v>
      </c>
      <c r="AG141" s="71" t="s">
        <v>51</v>
      </c>
      <c r="AH141" s="51" t="s">
        <v>155</v>
      </c>
      <c r="AI141" s="51" t="s">
        <v>155</v>
      </c>
      <c r="AJ141" s="50" t="s">
        <v>156</v>
      </c>
      <c r="AK141" s="50" t="s">
        <v>156</v>
      </c>
      <c r="AL141" s="50" t="s">
        <v>156</v>
      </c>
      <c r="AM141" s="50" t="s">
        <v>156</v>
      </c>
      <c r="AN141" s="50" t="s">
        <v>156</v>
      </c>
      <c r="AO141" s="52" t="s">
        <v>157</v>
      </c>
      <c r="AP141" s="52" t="s">
        <v>157</v>
      </c>
      <c r="AQ141" s="53" t="s">
        <v>158</v>
      </c>
      <c r="AR141" s="56" t="s">
        <v>159</v>
      </c>
      <c r="AS141" s="107" t="s">
        <v>51</v>
      </c>
      <c r="AT141" s="36"/>
    </row>
    <row r="142" spans="30:46" x14ac:dyDescent="0.25">
      <c r="AD142" s="104" t="s">
        <v>137</v>
      </c>
      <c r="AE142" s="6" t="s">
        <v>106</v>
      </c>
      <c r="AF142" s="6" t="s">
        <v>22</v>
      </c>
      <c r="AG142" s="72" t="s">
        <v>59</v>
      </c>
      <c r="AH142" s="51" t="s">
        <v>140</v>
      </c>
      <c r="AI142" s="50" t="s">
        <v>141</v>
      </c>
      <c r="AJ142" s="50" t="s">
        <v>141</v>
      </c>
      <c r="AK142" s="50" t="s">
        <v>141</v>
      </c>
      <c r="AL142" s="52" t="s">
        <v>142</v>
      </c>
      <c r="AM142" s="52" t="s">
        <v>142</v>
      </c>
      <c r="AN142" s="52" t="s">
        <v>142</v>
      </c>
      <c r="AO142" s="53" t="s">
        <v>143</v>
      </c>
      <c r="AP142" s="53" t="s">
        <v>143</v>
      </c>
      <c r="AQ142" s="56" t="s">
        <v>144</v>
      </c>
      <c r="AR142" s="87" t="s">
        <v>59</v>
      </c>
      <c r="AS142" s="106" t="s">
        <v>59</v>
      </c>
      <c r="AT142" s="36"/>
    </row>
    <row r="143" spans="30:46" x14ac:dyDescent="0.25">
      <c r="AD143" s="104" t="s">
        <v>137</v>
      </c>
      <c r="AE143" s="6" t="s">
        <v>38</v>
      </c>
      <c r="AF143" s="6" t="s">
        <v>22</v>
      </c>
      <c r="AG143" s="74" t="s">
        <v>44</v>
      </c>
      <c r="AH143" s="51" t="s">
        <v>113</v>
      </c>
      <c r="AI143" s="50" t="s">
        <v>117</v>
      </c>
      <c r="AJ143" s="50" t="s">
        <v>117</v>
      </c>
      <c r="AK143" s="50" t="s">
        <v>117</v>
      </c>
      <c r="AL143" s="52" t="s">
        <v>121</v>
      </c>
      <c r="AM143" s="52" t="s">
        <v>121</v>
      </c>
      <c r="AN143" s="52" t="s">
        <v>121</v>
      </c>
      <c r="AO143" s="53" t="s">
        <v>125</v>
      </c>
      <c r="AP143" s="53" t="s">
        <v>125</v>
      </c>
      <c r="AQ143" s="56" t="s">
        <v>129</v>
      </c>
      <c r="AR143" s="87" t="s">
        <v>44</v>
      </c>
      <c r="AS143" s="106" t="s">
        <v>44</v>
      </c>
      <c r="AT143" s="36"/>
    </row>
    <row r="144" spans="30:46" x14ac:dyDescent="0.25">
      <c r="AD144" s="104" t="s">
        <v>137</v>
      </c>
      <c r="AE144" s="6" t="s">
        <v>39</v>
      </c>
      <c r="AF144" s="6" t="s">
        <v>22</v>
      </c>
      <c r="AG144" s="74" t="s">
        <v>45</v>
      </c>
      <c r="AH144" s="51" t="s">
        <v>114</v>
      </c>
      <c r="AI144" s="50" t="s">
        <v>118</v>
      </c>
      <c r="AJ144" s="50" t="s">
        <v>118</v>
      </c>
      <c r="AK144" s="50" t="s">
        <v>118</v>
      </c>
      <c r="AL144" s="52" t="s">
        <v>122</v>
      </c>
      <c r="AM144" s="52" t="s">
        <v>122</v>
      </c>
      <c r="AN144" s="52" t="s">
        <v>122</v>
      </c>
      <c r="AO144" s="53" t="s">
        <v>126</v>
      </c>
      <c r="AP144" s="53" t="s">
        <v>126</v>
      </c>
      <c r="AQ144" s="56" t="s">
        <v>130</v>
      </c>
      <c r="AR144" s="87" t="s">
        <v>45</v>
      </c>
      <c r="AS144" s="106" t="s">
        <v>45</v>
      </c>
      <c r="AT144" s="36"/>
    </row>
    <row r="145" spans="30:46" x14ac:dyDescent="0.25">
      <c r="AD145" s="104" t="s">
        <v>137</v>
      </c>
      <c r="AE145" s="6" t="s">
        <v>105</v>
      </c>
      <c r="AF145" s="6" t="s">
        <v>22</v>
      </c>
      <c r="AG145" s="71" t="s">
        <v>51</v>
      </c>
      <c r="AH145" s="51" t="s">
        <v>155</v>
      </c>
      <c r="AI145" s="50" t="s">
        <v>156</v>
      </c>
      <c r="AJ145" s="50" t="s">
        <v>156</v>
      </c>
      <c r="AK145" s="50" t="s">
        <v>156</v>
      </c>
      <c r="AL145" s="52" t="s">
        <v>157</v>
      </c>
      <c r="AM145" s="52" t="s">
        <v>157</v>
      </c>
      <c r="AN145" s="52" t="s">
        <v>157</v>
      </c>
      <c r="AO145" s="53" t="s">
        <v>158</v>
      </c>
      <c r="AP145" s="53" t="s">
        <v>158</v>
      </c>
      <c r="AQ145" s="56" t="s">
        <v>159</v>
      </c>
      <c r="AR145" s="87" t="s">
        <v>51</v>
      </c>
      <c r="AS145" s="106" t="s">
        <v>51</v>
      </c>
      <c r="AT145" s="36"/>
    </row>
    <row r="146" spans="30:46" x14ac:dyDescent="0.25">
      <c r="AD146" s="104" t="s">
        <v>82</v>
      </c>
      <c r="AE146" s="6" t="s">
        <v>106</v>
      </c>
      <c r="AF146" s="6" t="s">
        <v>22</v>
      </c>
      <c r="AG146" s="72" t="s">
        <v>43</v>
      </c>
      <c r="AH146" s="50" t="s">
        <v>116</v>
      </c>
      <c r="AI146" s="50" t="s">
        <v>116</v>
      </c>
      <c r="AJ146" s="50" t="s">
        <v>116</v>
      </c>
      <c r="AK146" s="52" t="s">
        <v>120</v>
      </c>
      <c r="AL146" s="52" t="s">
        <v>120</v>
      </c>
      <c r="AM146" s="52" t="s">
        <v>120</v>
      </c>
      <c r="AN146" s="53" t="s">
        <v>124</v>
      </c>
      <c r="AO146" s="56" t="s">
        <v>128</v>
      </c>
      <c r="AP146" s="56" t="s">
        <v>128</v>
      </c>
      <c r="AQ146" s="88" t="s">
        <v>43</v>
      </c>
      <c r="AR146" s="88" t="s">
        <v>43</v>
      </c>
      <c r="AS146" s="108" t="s">
        <v>43</v>
      </c>
      <c r="AT146" s="36"/>
    </row>
    <row r="147" spans="30:46" x14ac:dyDescent="0.25">
      <c r="AD147" s="104" t="s">
        <v>82</v>
      </c>
      <c r="AE147" s="6" t="s">
        <v>38</v>
      </c>
      <c r="AF147" s="6" t="s">
        <v>22</v>
      </c>
      <c r="AG147" s="74" t="s">
        <v>45</v>
      </c>
      <c r="AH147" s="50" t="s">
        <v>118</v>
      </c>
      <c r="AI147" s="50" t="s">
        <v>118</v>
      </c>
      <c r="AJ147" s="50" t="s">
        <v>118</v>
      </c>
      <c r="AK147" s="52" t="s">
        <v>122</v>
      </c>
      <c r="AL147" s="52" t="s">
        <v>122</v>
      </c>
      <c r="AM147" s="52" t="s">
        <v>122</v>
      </c>
      <c r="AN147" s="53" t="s">
        <v>126</v>
      </c>
      <c r="AO147" s="56" t="s">
        <v>130</v>
      </c>
      <c r="AP147" s="56" t="s">
        <v>130</v>
      </c>
      <c r="AQ147" s="87" t="s">
        <v>45</v>
      </c>
      <c r="AR147" s="87" t="s">
        <v>45</v>
      </c>
      <c r="AS147" s="106" t="s">
        <v>45</v>
      </c>
      <c r="AT147" s="36"/>
    </row>
    <row r="148" spans="30:46" x14ac:dyDescent="0.25">
      <c r="AD148" s="104" t="s">
        <v>82</v>
      </c>
      <c r="AE148" s="6" t="s">
        <v>39</v>
      </c>
      <c r="AF148" s="6" t="s">
        <v>22</v>
      </c>
      <c r="AG148" s="74" t="s">
        <v>46</v>
      </c>
      <c r="AH148" s="50" t="s">
        <v>132</v>
      </c>
      <c r="AI148" s="50" t="s">
        <v>132</v>
      </c>
      <c r="AJ148" s="50" t="s">
        <v>132</v>
      </c>
      <c r="AK148" s="52" t="s">
        <v>133</v>
      </c>
      <c r="AL148" s="52" t="s">
        <v>133</v>
      </c>
      <c r="AM148" s="52" t="s">
        <v>133</v>
      </c>
      <c r="AN148" s="53" t="s">
        <v>134</v>
      </c>
      <c r="AO148" s="56" t="s">
        <v>135</v>
      </c>
      <c r="AP148" s="56" t="s">
        <v>135</v>
      </c>
      <c r="AQ148" s="87" t="s">
        <v>46</v>
      </c>
      <c r="AR148" s="87" t="s">
        <v>46</v>
      </c>
      <c r="AS148" s="106" t="s">
        <v>46</v>
      </c>
      <c r="AT148" s="36"/>
    </row>
    <row r="149" spans="30:46" x14ac:dyDescent="0.25">
      <c r="AD149" s="104" t="s">
        <v>82</v>
      </c>
      <c r="AE149" s="6" t="s">
        <v>105</v>
      </c>
      <c r="AF149" s="6" t="s">
        <v>22</v>
      </c>
      <c r="AG149" s="74" t="s">
        <v>47</v>
      </c>
      <c r="AH149" s="50" t="s">
        <v>146</v>
      </c>
      <c r="AI149" s="50" t="s">
        <v>146</v>
      </c>
      <c r="AJ149" s="50" t="s">
        <v>146</v>
      </c>
      <c r="AK149" s="52" t="s">
        <v>147</v>
      </c>
      <c r="AL149" s="52" t="s">
        <v>147</v>
      </c>
      <c r="AM149" s="52" t="s">
        <v>147</v>
      </c>
      <c r="AN149" s="53" t="s">
        <v>148</v>
      </c>
      <c r="AO149" s="56" t="s">
        <v>149</v>
      </c>
      <c r="AP149" s="56" t="s">
        <v>149</v>
      </c>
      <c r="AQ149" s="87" t="s">
        <v>47</v>
      </c>
      <c r="AR149" s="87" t="s">
        <v>47</v>
      </c>
      <c r="AS149" s="106" t="s">
        <v>47</v>
      </c>
      <c r="AT149" s="36"/>
    </row>
    <row r="150" spans="30:46" x14ac:dyDescent="0.25">
      <c r="AD150" s="104" t="s">
        <v>83</v>
      </c>
      <c r="AE150" s="6" t="s">
        <v>106</v>
      </c>
      <c r="AF150" s="6" t="s">
        <v>22</v>
      </c>
      <c r="AG150" s="72" t="s">
        <v>44</v>
      </c>
      <c r="AH150" s="50" t="s">
        <v>117</v>
      </c>
      <c r="AI150" s="50" t="s">
        <v>117</v>
      </c>
      <c r="AJ150" s="50" t="s">
        <v>117</v>
      </c>
      <c r="AK150" s="52" t="s">
        <v>121</v>
      </c>
      <c r="AL150" s="52" t="s">
        <v>121</v>
      </c>
      <c r="AM150" s="52" t="s">
        <v>121</v>
      </c>
      <c r="AN150" s="53" t="s">
        <v>125</v>
      </c>
      <c r="AO150" s="56" t="s">
        <v>129</v>
      </c>
      <c r="AP150" s="56" t="s">
        <v>129</v>
      </c>
      <c r="AQ150" s="88" t="s">
        <v>44</v>
      </c>
      <c r="AR150" s="88" t="s">
        <v>44</v>
      </c>
      <c r="AS150" s="108" t="s">
        <v>44</v>
      </c>
      <c r="AT150" s="36"/>
    </row>
    <row r="151" spans="30:46" x14ac:dyDescent="0.25">
      <c r="AD151" s="104" t="s">
        <v>83</v>
      </c>
      <c r="AE151" s="6" t="s">
        <v>38</v>
      </c>
      <c r="AF151" s="6" t="s">
        <v>22</v>
      </c>
      <c r="AG151" s="74" t="s">
        <v>46</v>
      </c>
      <c r="AH151" s="50" t="s">
        <v>132</v>
      </c>
      <c r="AI151" s="50" t="s">
        <v>132</v>
      </c>
      <c r="AJ151" s="50" t="s">
        <v>132</v>
      </c>
      <c r="AK151" s="52" t="s">
        <v>133</v>
      </c>
      <c r="AL151" s="52" t="s">
        <v>133</v>
      </c>
      <c r="AM151" s="52" t="s">
        <v>133</v>
      </c>
      <c r="AN151" s="53" t="s">
        <v>134</v>
      </c>
      <c r="AO151" s="56" t="s">
        <v>135</v>
      </c>
      <c r="AP151" s="56" t="s">
        <v>135</v>
      </c>
      <c r="AQ151" s="87" t="s">
        <v>46</v>
      </c>
      <c r="AR151" s="87" t="s">
        <v>46</v>
      </c>
      <c r="AS151" s="106" t="s">
        <v>46</v>
      </c>
      <c r="AT151" s="36"/>
    </row>
    <row r="152" spans="30:46" x14ac:dyDescent="0.25">
      <c r="AD152" s="104" t="s">
        <v>83</v>
      </c>
      <c r="AE152" s="6" t="s">
        <v>39</v>
      </c>
      <c r="AF152" s="6" t="s">
        <v>22</v>
      </c>
      <c r="AG152" s="74" t="s">
        <v>61</v>
      </c>
      <c r="AH152" s="50" t="s">
        <v>215</v>
      </c>
      <c r="AI152" s="50" t="s">
        <v>215</v>
      </c>
      <c r="AJ152" s="50" t="s">
        <v>215</v>
      </c>
      <c r="AK152" s="52" t="s">
        <v>216</v>
      </c>
      <c r="AL152" s="52" t="s">
        <v>216</v>
      </c>
      <c r="AM152" s="52" t="s">
        <v>216</v>
      </c>
      <c r="AN152" s="53" t="s">
        <v>217</v>
      </c>
      <c r="AO152" s="56" t="s">
        <v>218</v>
      </c>
      <c r="AP152" s="56" t="s">
        <v>218</v>
      </c>
      <c r="AQ152" s="87" t="s">
        <v>61</v>
      </c>
      <c r="AR152" s="87" t="s">
        <v>61</v>
      </c>
      <c r="AS152" s="106" t="s">
        <v>61</v>
      </c>
      <c r="AT152" s="36"/>
    </row>
    <row r="153" spans="30:46" x14ac:dyDescent="0.25">
      <c r="AD153" s="104" t="s">
        <v>83</v>
      </c>
      <c r="AE153" s="6" t="s">
        <v>105</v>
      </c>
      <c r="AF153" s="6" t="s">
        <v>22</v>
      </c>
      <c r="AG153" s="74" t="s">
        <v>52</v>
      </c>
      <c r="AH153" s="50" t="s">
        <v>219</v>
      </c>
      <c r="AI153" s="50" t="s">
        <v>219</v>
      </c>
      <c r="AJ153" s="50" t="s">
        <v>219</v>
      </c>
      <c r="AK153" s="52" t="s">
        <v>220</v>
      </c>
      <c r="AL153" s="52" t="s">
        <v>220</v>
      </c>
      <c r="AM153" s="52" t="s">
        <v>220</v>
      </c>
      <c r="AN153" s="53" t="s">
        <v>221</v>
      </c>
      <c r="AO153" s="56" t="s">
        <v>222</v>
      </c>
      <c r="AP153" s="56" t="s">
        <v>222</v>
      </c>
      <c r="AQ153" s="87" t="s">
        <v>52</v>
      </c>
      <c r="AR153" s="87" t="s">
        <v>52</v>
      </c>
      <c r="AS153" s="106" t="s">
        <v>52</v>
      </c>
      <c r="AT153" s="36"/>
    </row>
    <row r="154" spans="30:46" x14ac:dyDescent="0.25">
      <c r="AD154" s="104" t="s">
        <v>138</v>
      </c>
      <c r="AE154" s="6" t="s">
        <v>106</v>
      </c>
      <c r="AF154" s="6" t="s">
        <v>22</v>
      </c>
      <c r="AG154" s="72" t="s">
        <v>45</v>
      </c>
      <c r="AH154" s="50" t="s">
        <v>118</v>
      </c>
      <c r="AI154" s="50" t="s">
        <v>118</v>
      </c>
      <c r="AJ154" s="52" t="s">
        <v>122</v>
      </c>
      <c r="AK154" s="52" t="s">
        <v>122</v>
      </c>
      <c r="AL154" s="53" t="s">
        <v>126</v>
      </c>
      <c r="AM154" s="53" t="s">
        <v>126</v>
      </c>
      <c r="AN154" s="56" t="s">
        <v>130</v>
      </c>
      <c r="AO154" s="88" t="s">
        <v>45</v>
      </c>
      <c r="AP154" s="88" t="s">
        <v>45</v>
      </c>
      <c r="AQ154" s="88" t="s">
        <v>45</v>
      </c>
      <c r="AR154" s="88" t="s">
        <v>45</v>
      </c>
      <c r="AS154" s="108" t="s">
        <v>45</v>
      </c>
      <c r="AT154" s="36"/>
    </row>
    <row r="155" spans="30:46" x14ac:dyDescent="0.25">
      <c r="AD155" s="104" t="s">
        <v>138</v>
      </c>
      <c r="AE155" s="6" t="s">
        <v>38</v>
      </c>
      <c r="AF155" s="6" t="s">
        <v>22</v>
      </c>
      <c r="AG155" s="74" t="s">
        <v>51</v>
      </c>
      <c r="AH155" s="50" t="s">
        <v>156</v>
      </c>
      <c r="AI155" s="50" t="s">
        <v>156</v>
      </c>
      <c r="AJ155" s="52" t="s">
        <v>157</v>
      </c>
      <c r="AK155" s="52" t="s">
        <v>157</v>
      </c>
      <c r="AL155" s="53" t="s">
        <v>158</v>
      </c>
      <c r="AM155" s="53" t="s">
        <v>158</v>
      </c>
      <c r="AN155" s="56" t="s">
        <v>159</v>
      </c>
      <c r="AO155" s="87" t="s">
        <v>51</v>
      </c>
      <c r="AP155" s="87" t="s">
        <v>51</v>
      </c>
      <c r="AQ155" s="87" t="s">
        <v>51</v>
      </c>
      <c r="AR155" s="87" t="s">
        <v>51</v>
      </c>
      <c r="AS155" s="106" t="s">
        <v>51</v>
      </c>
      <c r="AT155" s="36"/>
    </row>
    <row r="156" spans="30:46" x14ac:dyDescent="0.25">
      <c r="AD156" s="104" t="s">
        <v>138</v>
      </c>
      <c r="AE156" s="6" t="s">
        <v>39</v>
      </c>
      <c r="AF156" s="6" t="s">
        <v>22</v>
      </c>
      <c r="AG156" s="74" t="s">
        <v>48</v>
      </c>
      <c r="AH156" s="50" t="s">
        <v>160</v>
      </c>
      <c r="AI156" s="50" t="s">
        <v>160</v>
      </c>
      <c r="AJ156" s="52" t="s">
        <v>161</v>
      </c>
      <c r="AK156" s="52" t="s">
        <v>161</v>
      </c>
      <c r="AL156" s="53" t="s">
        <v>162</v>
      </c>
      <c r="AM156" s="53" t="s">
        <v>162</v>
      </c>
      <c r="AN156" s="56" t="s">
        <v>163</v>
      </c>
      <c r="AO156" s="87" t="s">
        <v>48</v>
      </c>
      <c r="AP156" s="87" t="s">
        <v>48</v>
      </c>
      <c r="AQ156" s="87" t="s">
        <v>48</v>
      </c>
      <c r="AR156" s="87" t="s">
        <v>48</v>
      </c>
      <c r="AS156" s="106" t="s">
        <v>48</v>
      </c>
      <c r="AT156" s="36"/>
    </row>
    <row r="157" spans="30:46" x14ac:dyDescent="0.25">
      <c r="AD157" s="104" t="s">
        <v>138</v>
      </c>
      <c r="AE157" s="6" t="s">
        <v>105</v>
      </c>
      <c r="AF157" s="6" t="s">
        <v>22</v>
      </c>
      <c r="AG157" s="74" t="s">
        <v>50</v>
      </c>
      <c r="AH157" s="50" t="s">
        <v>173</v>
      </c>
      <c r="AI157" s="50" t="s">
        <v>173</v>
      </c>
      <c r="AJ157" s="52" t="s">
        <v>224</v>
      </c>
      <c r="AK157" s="52" t="s">
        <v>224</v>
      </c>
      <c r="AL157" s="53" t="s">
        <v>175</v>
      </c>
      <c r="AM157" s="53" t="s">
        <v>175</v>
      </c>
      <c r="AN157" s="56" t="s">
        <v>176</v>
      </c>
      <c r="AO157" s="87" t="s">
        <v>50</v>
      </c>
      <c r="AP157" s="87" t="s">
        <v>50</v>
      </c>
      <c r="AQ157" s="87" t="s">
        <v>50</v>
      </c>
      <c r="AR157" s="87" t="s">
        <v>50</v>
      </c>
      <c r="AS157" s="106" t="s">
        <v>50</v>
      </c>
      <c r="AT157" s="36"/>
    </row>
    <row r="158" spans="30:46" x14ac:dyDescent="0.25">
      <c r="AD158" s="104" t="s">
        <v>139</v>
      </c>
      <c r="AE158" s="6" t="s">
        <v>106</v>
      </c>
      <c r="AF158" s="6" t="s">
        <v>22</v>
      </c>
      <c r="AG158" s="72" t="s">
        <v>45</v>
      </c>
      <c r="AH158" s="50" t="s">
        <v>118</v>
      </c>
      <c r="AI158" s="52" t="s">
        <v>122</v>
      </c>
      <c r="AJ158" s="53" t="s">
        <v>126</v>
      </c>
      <c r="AK158" s="53" t="s">
        <v>126</v>
      </c>
      <c r="AL158" s="54" t="s">
        <v>130</v>
      </c>
      <c r="AM158" s="88" t="s">
        <v>45</v>
      </c>
      <c r="AN158" s="88" t="s">
        <v>45</v>
      </c>
      <c r="AO158" s="88" t="s">
        <v>45</v>
      </c>
      <c r="AP158" s="88" t="s">
        <v>45</v>
      </c>
      <c r="AQ158" s="88" t="s">
        <v>45</v>
      </c>
      <c r="AR158" s="88" t="s">
        <v>45</v>
      </c>
      <c r="AS158" s="108" t="s">
        <v>45</v>
      </c>
      <c r="AT158" s="36"/>
    </row>
    <row r="159" spans="30:46" x14ac:dyDescent="0.25">
      <c r="AD159" s="104" t="s">
        <v>139</v>
      </c>
      <c r="AE159" s="6" t="s">
        <v>38</v>
      </c>
      <c r="AF159" s="6" t="s">
        <v>22</v>
      </c>
      <c r="AG159" s="74" t="s">
        <v>51</v>
      </c>
      <c r="AH159" s="50" t="s">
        <v>156</v>
      </c>
      <c r="AI159" s="52" t="s">
        <v>157</v>
      </c>
      <c r="AJ159" s="53" t="s">
        <v>158</v>
      </c>
      <c r="AK159" s="53" t="s">
        <v>158</v>
      </c>
      <c r="AL159" s="55" t="s">
        <v>159</v>
      </c>
      <c r="AM159" s="87" t="s">
        <v>51</v>
      </c>
      <c r="AN159" s="87" t="s">
        <v>51</v>
      </c>
      <c r="AO159" s="87" t="s">
        <v>51</v>
      </c>
      <c r="AP159" s="87" t="s">
        <v>51</v>
      </c>
      <c r="AQ159" s="87" t="s">
        <v>51</v>
      </c>
      <c r="AR159" s="87" t="s">
        <v>51</v>
      </c>
      <c r="AS159" s="106" t="s">
        <v>51</v>
      </c>
      <c r="AT159" s="36"/>
    </row>
    <row r="160" spans="30:46" x14ac:dyDescent="0.25">
      <c r="AD160" s="104" t="s">
        <v>139</v>
      </c>
      <c r="AE160" s="6" t="s">
        <v>39</v>
      </c>
      <c r="AF160" s="6" t="s">
        <v>22</v>
      </c>
      <c r="AG160" s="74" t="s">
        <v>48</v>
      </c>
      <c r="AH160" s="50" t="s">
        <v>160</v>
      </c>
      <c r="AI160" s="52" t="s">
        <v>161</v>
      </c>
      <c r="AJ160" s="53" t="s">
        <v>162</v>
      </c>
      <c r="AK160" s="53" t="s">
        <v>162</v>
      </c>
      <c r="AL160" s="55" t="s">
        <v>163</v>
      </c>
      <c r="AM160" s="87" t="s">
        <v>48</v>
      </c>
      <c r="AN160" s="87" t="s">
        <v>48</v>
      </c>
      <c r="AO160" s="87" t="s">
        <v>48</v>
      </c>
      <c r="AP160" s="87" t="s">
        <v>48</v>
      </c>
      <c r="AQ160" s="87" t="s">
        <v>48</v>
      </c>
      <c r="AR160" s="87" t="s">
        <v>48</v>
      </c>
      <c r="AS160" s="106" t="s">
        <v>48</v>
      </c>
      <c r="AT160" s="36"/>
    </row>
    <row r="161" spans="24:46" x14ac:dyDescent="0.25">
      <c r="AD161" s="100" t="s">
        <v>139</v>
      </c>
      <c r="AE161" s="59" t="s">
        <v>105</v>
      </c>
      <c r="AF161" s="59" t="s">
        <v>22</v>
      </c>
      <c r="AG161" s="75" t="s">
        <v>50</v>
      </c>
      <c r="AH161" s="60" t="s">
        <v>173</v>
      </c>
      <c r="AI161" s="61" t="s">
        <v>174</v>
      </c>
      <c r="AJ161" s="62" t="s">
        <v>175</v>
      </c>
      <c r="AK161" s="62" t="s">
        <v>175</v>
      </c>
      <c r="AL161" s="63" t="s">
        <v>176</v>
      </c>
      <c r="AM161" s="89" t="s">
        <v>50</v>
      </c>
      <c r="AN161" s="89" t="s">
        <v>50</v>
      </c>
      <c r="AO161" s="89" t="s">
        <v>50</v>
      </c>
      <c r="AP161" s="89" t="s">
        <v>50</v>
      </c>
      <c r="AQ161" s="89" t="s">
        <v>50</v>
      </c>
      <c r="AR161" s="89" t="s">
        <v>50</v>
      </c>
      <c r="AS161" s="109" t="s">
        <v>50</v>
      </c>
      <c r="AT161" s="36"/>
    </row>
    <row r="162" spans="24:46" x14ac:dyDescent="0.25">
      <c r="AD162" s="104" t="s">
        <v>94</v>
      </c>
      <c r="AE162" s="6" t="s">
        <v>106</v>
      </c>
      <c r="AF162" s="6" t="s">
        <v>22</v>
      </c>
      <c r="AG162" s="6" t="s">
        <v>104</v>
      </c>
      <c r="AH162" s="6" t="s">
        <v>104</v>
      </c>
      <c r="AI162" s="6" t="s">
        <v>104</v>
      </c>
      <c r="AJ162" s="6" t="s">
        <v>104</v>
      </c>
      <c r="AK162" s="6" t="s">
        <v>104</v>
      </c>
      <c r="AL162" s="6" t="s">
        <v>104</v>
      </c>
      <c r="AM162" s="6" t="s">
        <v>104</v>
      </c>
      <c r="AN162" s="6" t="s">
        <v>104</v>
      </c>
      <c r="AO162" s="6" t="s">
        <v>104</v>
      </c>
      <c r="AP162" s="6" t="s">
        <v>104</v>
      </c>
      <c r="AQ162" s="6" t="s">
        <v>104</v>
      </c>
      <c r="AR162" s="6" t="s">
        <v>104</v>
      </c>
      <c r="AS162" s="113" t="s">
        <v>104</v>
      </c>
      <c r="AT162" s="36"/>
    </row>
    <row r="163" spans="24:46" x14ac:dyDescent="0.25">
      <c r="AD163" s="104" t="s">
        <v>94</v>
      </c>
      <c r="AE163" s="6" t="s">
        <v>38</v>
      </c>
      <c r="AF163" s="6" t="s">
        <v>22</v>
      </c>
      <c r="AG163" s="6" t="s">
        <v>104</v>
      </c>
      <c r="AH163" s="6" t="s">
        <v>104</v>
      </c>
      <c r="AI163" s="6" t="s">
        <v>104</v>
      </c>
      <c r="AJ163" s="6" t="s">
        <v>104</v>
      </c>
      <c r="AK163" s="6" t="s">
        <v>104</v>
      </c>
      <c r="AL163" s="6" t="s">
        <v>104</v>
      </c>
      <c r="AM163" s="6" t="s">
        <v>104</v>
      </c>
      <c r="AN163" s="6" t="s">
        <v>104</v>
      </c>
      <c r="AO163" s="6" t="s">
        <v>104</v>
      </c>
      <c r="AP163" s="6" t="s">
        <v>104</v>
      </c>
      <c r="AQ163" s="6" t="s">
        <v>104</v>
      </c>
      <c r="AR163" s="6" t="s">
        <v>104</v>
      </c>
      <c r="AS163" s="113" t="s">
        <v>104</v>
      </c>
      <c r="AT163" s="36"/>
    </row>
    <row r="164" spans="24:46" x14ac:dyDescent="0.25">
      <c r="AA164" s="38"/>
      <c r="AB164" s="38"/>
      <c r="AC164" s="38"/>
      <c r="AD164" s="104" t="s">
        <v>94</v>
      </c>
      <c r="AE164" s="6" t="s">
        <v>39</v>
      </c>
      <c r="AF164" s="6" t="s">
        <v>22</v>
      </c>
      <c r="AG164" s="6" t="s">
        <v>104</v>
      </c>
      <c r="AH164" s="6" t="s">
        <v>104</v>
      </c>
      <c r="AI164" s="6" t="s">
        <v>104</v>
      </c>
      <c r="AJ164" s="6" t="s">
        <v>104</v>
      </c>
      <c r="AK164" s="6" t="s">
        <v>104</v>
      </c>
      <c r="AL164" s="6" t="s">
        <v>104</v>
      </c>
      <c r="AM164" s="6" t="s">
        <v>104</v>
      </c>
      <c r="AN164" s="6" t="s">
        <v>104</v>
      </c>
      <c r="AO164" s="6" t="s">
        <v>104</v>
      </c>
      <c r="AP164" s="6" t="s">
        <v>104</v>
      </c>
      <c r="AQ164" s="6" t="s">
        <v>104</v>
      </c>
      <c r="AR164" s="6" t="s">
        <v>104</v>
      </c>
      <c r="AS164" s="113" t="s">
        <v>104</v>
      </c>
      <c r="AT164" s="36"/>
    </row>
    <row r="165" spans="24:46" ht="15.75" thickBot="1" x14ac:dyDescent="0.3">
      <c r="AD165" s="104" t="s">
        <v>94</v>
      </c>
      <c r="AE165" s="6" t="s">
        <v>105</v>
      </c>
      <c r="AF165" s="6" t="s">
        <v>22</v>
      </c>
      <c r="AG165" s="6" t="s">
        <v>104</v>
      </c>
      <c r="AH165" s="6" t="s">
        <v>104</v>
      </c>
      <c r="AI165" s="6" t="s">
        <v>104</v>
      </c>
      <c r="AJ165" s="6" t="s">
        <v>104</v>
      </c>
      <c r="AK165" s="6" t="s">
        <v>104</v>
      </c>
      <c r="AL165" s="6" t="s">
        <v>104</v>
      </c>
      <c r="AM165" s="6" t="s">
        <v>104</v>
      </c>
      <c r="AN165" s="6" t="s">
        <v>104</v>
      </c>
      <c r="AO165" s="6" t="s">
        <v>104</v>
      </c>
      <c r="AP165" s="6" t="s">
        <v>104</v>
      </c>
      <c r="AQ165" s="6" t="s">
        <v>104</v>
      </c>
      <c r="AR165" s="6" t="s">
        <v>104</v>
      </c>
      <c r="AS165" s="113" t="s">
        <v>104</v>
      </c>
      <c r="AT165" s="36"/>
    </row>
    <row r="166" spans="24:46" ht="15.75" thickTop="1" x14ac:dyDescent="0.25">
      <c r="X166" s="127"/>
      <c r="Y166" s="127"/>
      <c r="Z166" s="127"/>
      <c r="AA166" s="127"/>
      <c r="AB166" s="127"/>
      <c r="AC166" s="127"/>
      <c r="AD166" s="102" t="s">
        <v>79</v>
      </c>
      <c r="AE166" s="64" t="s">
        <v>106</v>
      </c>
      <c r="AF166" s="64" t="s">
        <v>23</v>
      </c>
      <c r="AG166" s="92" t="s">
        <v>42</v>
      </c>
      <c r="AH166" s="65" t="s">
        <v>111</v>
      </c>
      <c r="AI166" s="65" t="s">
        <v>111</v>
      </c>
      <c r="AJ166" s="65" t="s">
        <v>111</v>
      </c>
      <c r="AK166" s="65" t="s">
        <v>111</v>
      </c>
      <c r="AL166" s="66" t="s">
        <v>115</v>
      </c>
      <c r="AM166" s="66" t="s">
        <v>115</v>
      </c>
      <c r="AN166" s="66" t="s">
        <v>115</v>
      </c>
      <c r="AO166" s="66" t="s">
        <v>115</v>
      </c>
      <c r="AP166" s="67" t="s">
        <v>119</v>
      </c>
      <c r="AQ166" s="67" t="s">
        <v>119</v>
      </c>
      <c r="AR166" s="68" t="s">
        <v>123</v>
      </c>
      <c r="AS166" s="103" t="s">
        <v>127</v>
      </c>
      <c r="AT166" s="36"/>
    </row>
    <row r="167" spans="24:46" x14ac:dyDescent="0.25">
      <c r="X167" s="127"/>
      <c r="Y167" s="127"/>
      <c r="Z167" s="127"/>
      <c r="AA167" s="127"/>
      <c r="AB167" s="127"/>
      <c r="AC167" s="127"/>
      <c r="AD167" s="104" t="s">
        <v>79</v>
      </c>
      <c r="AE167" s="6" t="s">
        <v>38</v>
      </c>
      <c r="AF167" s="6" t="s">
        <v>23</v>
      </c>
      <c r="AG167" s="74" t="s">
        <v>43</v>
      </c>
      <c r="AH167" s="51" t="s">
        <v>112</v>
      </c>
      <c r="AI167" s="51" t="s">
        <v>112</v>
      </c>
      <c r="AJ167" s="51" t="s">
        <v>112</v>
      </c>
      <c r="AK167" s="51" t="s">
        <v>112</v>
      </c>
      <c r="AL167" s="50" t="s">
        <v>116</v>
      </c>
      <c r="AM167" s="50" t="s">
        <v>116</v>
      </c>
      <c r="AN167" s="50" t="s">
        <v>116</v>
      </c>
      <c r="AO167" s="50" t="s">
        <v>116</v>
      </c>
      <c r="AP167" s="52" t="s">
        <v>120</v>
      </c>
      <c r="AQ167" s="52" t="s">
        <v>120</v>
      </c>
      <c r="AR167" s="53" t="s">
        <v>124</v>
      </c>
      <c r="AS167" s="105" t="s">
        <v>128</v>
      </c>
      <c r="AT167" s="36"/>
    </row>
    <row r="168" spans="24:46" x14ac:dyDescent="0.25">
      <c r="X168" s="127"/>
      <c r="Y168" s="127"/>
      <c r="Z168" s="127"/>
      <c r="AA168" s="127"/>
      <c r="AB168" s="127"/>
      <c r="AC168" s="127"/>
      <c r="AD168" s="104" t="s">
        <v>79</v>
      </c>
      <c r="AE168" s="6" t="s">
        <v>39</v>
      </c>
      <c r="AF168" s="6" t="s">
        <v>23</v>
      </c>
      <c r="AG168" s="74" t="s">
        <v>44</v>
      </c>
      <c r="AH168" s="51" t="s">
        <v>113</v>
      </c>
      <c r="AI168" s="51" t="s">
        <v>113</v>
      </c>
      <c r="AJ168" s="51" t="s">
        <v>113</v>
      </c>
      <c r="AK168" s="51" t="s">
        <v>113</v>
      </c>
      <c r="AL168" s="50" t="s">
        <v>117</v>
      </c>
      <c r="AM168" s="50" t="s">
        <v>117</v>
      </c>
      <c r="AN168" s="50" t="s">
        <v>117</v>
      </c>
      <c r="AO168" s="50" t="s">
        <v>117</v>
      </c>
      <c r="AP168" s="52" t="s">
        <v>121</v>
      </c>
      <c r="AQ168" s="52" t="s">
        <v>121</v>
      </c>
      <c r="AR168" s="53" t="s">
        <v>125</v>
      </c>
      <c r="AS168" s="105" t="s">
        <v>278</v>
      </c>
      <c r="AT168" s="36"/>
    </row>
    <row r="169" spans="24:46" x14ac:dyDescent="0.25">
      <c r="X169" s="127"/>
      <c r="Y169" s="127"/>
      <c r="Z169" s="127"/>
      <c r="AA169" s="127"/>
      <c r="AB169" s="127"/>
      <c r="AC169" s="127"/>
      <c r="AD169" s="104" t="s">
        <v>79</v>
      </c>
      <c r="AE169" s="6" t="s">
        <v>105</v>
      </c>
      <c r="AF169" s="6" t="s">
        <v>23</v>
      </c>
      <c r="AG169" s="74" t="s">
        <v>45</v>
      </c>
      <c r="AH169" s="51" t="s">
        <v>114</v>
      </c>
      <c r="AI169" s="51" t="s">
        <v>114</v>
      </c>
      <c r="AJ169" s="51" t="s">
        <v>114</v>
      </c>
      <c r="AK169" s="51" t="s">
        <v>114</v>
      </c>
      <c r="AL169" s="50" t="s">
        <v>118</v>
      </c>
      <c r="AM169" s="50" t="s">
        <v>118</v>
      </c>
      <c r="AN169" s="50" t="s">
        <v>118</v>
      </c>
      <c r="AO169" s="50" t="s">
        <v>118</v>
      </c>
      <c r="AP169" s="52" t="s">
        <v>122</v>
      </c>
      <c r="AQ169" s="52" t="s">
        <v>122</v>
      </c>
      <c r="AR169" s="53" t="s">
        <v>126</v>
      </c>
      <c r="AS169" s="105" t="s">
        <v>130</v>
      </c>
      <c r="AT169" s="36"/>
    </row>
    <row r="170" spans="24:46" x14ac:dyDescent="0.25">
      <c r="X170" s="127"/>
      <c r="Y170" s="127"/>
      <c r="Z170" s="127"/>
      <c r="AA170" s="127"/>
      <c r="AB170" s="127"/>
      <c r="AC170" s="127"/>
      <c r="AD170" s="104" t="s">
        <v>136</v>
      </c>
      <c r="AE170" s="6" t="s">
        <v>106</v>
      </c>
      <c r="AF170" s="6" t="s">
        <v>23</v>
      </c>
      <c r="AG170" s="72" t="s">
        <v>43</v>
      </c>
      <c r="AH170" s="51" t="s">
        <v>112</v>
      </c>
      <c r="AI170" s="51" t="s">
        <v>112</v>
      </c>
      <c r="AJ170" s="50" t="s">
        <v>116</v>
      </c>
      <c r="AK170" s="50" t="s">
        <v>116</v>
      </c>
      <c r="AL170" s="50" t="s">
        <v>116</v>
      </c>
      <c r="AM170" s="50" t="s">
        <v>116</v>
      </c>
      <c r="AN170" s="50" t="s">
        <v>116</v>
      </c>
      <c r="AO170" s="52" t="s">
        <v>120</v>
      </c>
      <c r="AP170" s="52" t="s">
        <v>120</v>
      </c>
      <c r="AQ170" s="53" t="s">
        <v>124</v>
      </c>
      <c r="AR170" s="56" t="s">
        <v>128</v>
      </c>
      <c r="AS170" s="106" t="s">
        <v>43</v>
      </c>
      <c r="AT170" s="36"/>
    </row>
    <row r="171" spans="24:46" x14ac:dyDescent="0.25">
      <c r="X171" s="129"/>
      <c r="Y171" s="127"/>
      <c r="Z171" s="127"/>
      <c r="AA171" s="127"/>
      <c r="AB171" s="127"/>
      <c r="AC171" s="127"/>
      <c r="AD171" s="104" t="s">
        <v>136</v>
      </c>
      <c r="AE171" s="6" t="s">
        <v>38</v>
      </c>
      <c r="AF171" s="6" t="s">
        <v>23</v>
      </c>
      <c r="AG171" s="74" t="s">
        <v>45</v>
      </c>
      <c r="AH171" s="51" t="s">
        <v>114</v>
      </c>
      <c r="AI171" s="51" t="s">
        <v>114</v>
      </c>
      <c r="AJ171" s="50" t="s">
        <v>118</v>
      </c>
      <c r="AK171" s="50" t="s">
        <v>118</v>
      </c>
      <c r="AL171" s="50" t="s">
        <v>118</v>
      </c>
      <c r="AM171" s="50" t="s">
        <v>118</v>
      </c>
      <c r="AN171" s="50" t="s">
        <v>118</v>
      </c>
      <c r="AO171" s="52" t="s">
        <v>122</v>
      </c>
      <c r="AP171" s="52" t="s">
        <v>122</v>
      </c>
      <c r="AQ171" s="53" t="s">
        <v>126</v>
      </c>
      <c r="AR171" s="56" t="s">
        <v>130</v>
      </c>
      <c r="AS171" s="106" t="s">
        <v>45</v>
      </c>
      <c r="AT171" s="36"/>
    </row>
    <row r="172" spans="24:46" x14ac:dyDescent="0.25">
      <c r="X172" s="129"/>
      <c r="Y172" s="127"/>
      <c r="Z172" s="127"/>
      <c r="AA172" s="127"/>
      <c r="AB172" s="127"/>
      <c r="AC172" s="127"/>
      <c r="AD172" s="104" t="s">
        <v>136</v>
      </c>
      <c r="AE172" s="6" t="s">
        <v>39</v>
      </c>
      <c r="AF172" s="6" t="s">
        <v>23</v>
      </c>
      <c r="AG172" s="74" t="s">
        <v>46</v>
      </c>
      <c r="AH172" s="51" t="s">
        <v>131</v>
      </c>
      <c r="AI172" s="51" t="s">
        <v>131</v>
      </c>
      <c r="AJ172" s="50" t="s">
        <v>132</v>
      </c>
      <c r="AK172" s="50" t="s">
        <v>132</v>
      </c>
      <c r="AL172" s="50" t="s">
        <v>132</v>
      </c>
      <c r="AM172" s="50" t="s">
        <v>132</v>
      </c>
      <c r="AN172" s="50" t="s">
        <v>132</v>
      </c>
      <c r="AO172" s="52" t="s">
        <v>133</v>
      </c>
      <c r="AP172" s="52" t="s">
        <v>133</v>
      </c>
      <c r="AQ172" s="53" t="s">
        <v>134</v>
      </c>
      <c r="AR172" s="56" t="s">
        <v>135</v>
      </c>
      <c r="AS172" s="107" t="s">
        <v>46</v>
      </c>
      <c r="AT172" s="36"/>
    </row>
    <row r="173" spans="24:46" x14ac:dyDescent="0.25">
      <c r="X173" s="129"/>
      <c r="Y173" s="127"/>
      <c r="Z173" s="127"/>
      <c r="AA173" s="127"/>
      <c r="AB173" s="127"/>
      <c r="AC173" s="127"/>
      <c r="AD173" s="104" t="s">
        <v>136</v>
      </c>
      <c r="AE173" s="6" t="s">
        <v>105</v>
      </c>
      <c r="AF173" s="6" t="s">
        <v>23</v>
      </c>
      <c r="AG173" s="74" t="s">
        <v>47</v>
      </c>
      <c r="AH173" s="51" t="s">
        <v>145</v>
      </c>
      <c r="AI173" s="51" t="s">
        <v>145</v>
      </c>
      <c r="AJ173" s="50" t="s">
        <v>146</v>
      </c>
      <c r="AK173" s="50" t="s">
        <v>146</v>
      </c>
      <c r="AL173" s="50" t="s">
        <v>146</v>
      </c>
      <c r="AM173" s="50" t="s">
        <v>146</v>
      </c>
      <c r="AN173" s="50" t="s">
        <v>146</v>
      </c>
      <c r="AO173" s="52" t="s">
        <v>147</v>
      </c>
      <c r="AP173" s="52" t="s">
        <v>147</v>
      </c>
      <c r="AQ173" s="53" t="s">
        <v>148</v>
      </c>
      <c r="AR173" s="56" t="s">
        <v>149</v>
      </c>
      <c r="AS173" s="107" t="s">
        <v>47</v>
      </c>
      <c r="AT173" s="36"/>
    </row>
    <row r="174" spans="24:46" x14ac:dyDescent="0.25">
      <c r="X174" s="129"/>
      <c r="Y174" s="127"/>
      <c r="Z174" s="127"/>
      <c r="AA174" s="127"/>
      <c r="AB174" s="127"/>
      <c r="AC174" s="127"/>
      <c r="AD174" s="104" t="s">
        <v>137</v>
      </c>
      <c r="AE174" s="6" t="s">
        <v>106</v>
      </c>
      <c r="AF174" s="6" t="s">
        <v>23</v>
      </c>
      <c r="AG174" s="72" t="s">
        <v>43</v>
      </c>
      <c r="AH174" s="51" t="s">
        <v>112</v>
      </c>
      <c r="AI174" s="50" t="s">
        <v>116</v>
      </c>
      <c r="AJ174" s="50" t="s">
        <v>116</v>
      </c>
      <c r="AK174" s="50" t="s">
        <v>116</v>
      </c>
      <c r="AL174" s="52" t="s">
        <v>120</v>
      </c>
      <c r="AM174" s="52" t="s">
        <v>120</v>
      </c>
      <c r="AN174" s="52" t="s">
        <v>120</v>
      </c>
      <c r="AO174" s="53" t="s">
        <v>124</v>
      </c>
      <c r="AP174" s="53" t="s">
        <v>124</v>
      </c>
      <c r="AQ174" s="56" t="s">
        <v>128</v>
      </c>
      <c r="AR174" s="87" t="s">
        <v>43</v>
      </c>
      <c r="AS174" s="106" t="s">
        <v>43</v>
      </c>
    </row>
    <row r="175" spans="24:46" x14ac:dyDescent="0.25">
      <c r="X175" s="129"/>
      <c r="Y175" s="127"/>
      <c r="Z175" s="127"/>
      <c r="AA175" s="127"/>
      <c r="AB175" s="127"/>
      <c r="AC175" s="127"/>
      <c r="AD175" s="104" t="s">
        <v>137</v>
      </c>
      <c r="AE175" s="6" t="s">
        <v>38</v>
      </c>
      <c r="AF175" s="6" t="s">
        <v>23</v>
      </c>
      <c r="AG175" s="74" t="s">
        <v>45</v>
      </c>
      <c r="AH175" s="51" t="s">
        <v>114</v>
      </c>
      <c r="AI175" s="50" t="s">
        <v>118</v>
      </c>
      <c r="AJ175" s="50" t="s">
        <v>118</v>
      </c>
      <c r="AK175" s="50" t="s">
        <v>118</v>
      </c>
      <c r="AL175" s="52" t="s">
        <v>122</v>
      </c>
      <c r="AM175" s="52" t="s">
        <v>122</v>
      </c>
      <c r="AN175" s="52" t="s">
        <v>122</v>
      </c>
      <c r="AO175" s="53" t="s">
        <v>126</v>
      </c>
      <c r="AP175" s="53" t="s">
        <v>126</v>
      </c>
      <c r="AQ175" s="56" t="s">
        <v>130</v>
      </c>
      <c r="AR175" s="87" t="s">
        <v>45</v>
      </c>
      <c r="AS175" s="106" t="s">
        <v>45</v>
      </c>
    </row>
    <row r="176" spans="24:46" x14ac:dyDescent="0.25">
      <c r="X176" s="129"/>
      <c r="Y176" s="127"/>
      <c r="Z176" s="127"/>
      <c r="AA176" s="127"/>
      <c r="AB176" s="127"/>
      <c r="AC176" s="127"/>
      <c r="AD176" s="104" t="s">
        <v>137</v>
      </c>
      <c r="AE176" s="6" t="s">
        <v>39</v>
      </c>
      <c r="AF176" s="6" t="s">
        <v>23</v>
      </c>
      <c r="AG176" s="74" t="s">
        <v>46</v>
      </c>
      <c r="AH176" s="51" t="s">
        <v>131</v>
      </c>
      <c r="AI176" s="50" t="s">
        <v>133</v>
      </c>
      <c r="AJ176" s="50" t="s">
        <v>133</v>
      </c>
      <c r="AK176" s="50" t="s">
        <v>133</v>
      </c>
      <c r="AL176" s="52" t="s">
        <v>133</v>
      </c>
      <c r="AM176" s="52" t="s">
        <v>133</v>
      </c>
      <c r="AN176" s="52" t="s">
        <v>133</v>
      </c>
      <c r="AO176" s="53" t="s">
        <v>134</v>
      </c>
      <c r="AP176" s="53" t="s">
        <v>134</v>
      </c>
      <c r="AQ176" s="56" t="s">
        <v>135</v>
      </c>
      <c r="AR176" s="87" t="s">
        <v>46</v>
      </c>
      <c r="AS176" s="106" t="s">
        <v>46</v>
      </c>
    </row>
    <row r="177" spans="24:45" x14ac:dyDescent="0.25">
      <c r="X177" s="129"/>
      <c r="Y177" s="127"/>
      <c r="Z177" s="127"/>
      <c r="AA177" s="127"/>
      <c r="AB177" s="127"/>
      <c r="AC177" s="127"/>
      <c r="AD177" s="104" t="s">
        <v>137</v>
      </c>
      <c r="AE177" s="6" t="s">
        <v>105</v>
      </c>
      <c r="AF177" s="6" t="s">
        <v>23</v>
      </c>
      <c r="AG177" s="74" t="s">
        <v>47</v>
      </c>
      <c r="AH177" s="51" t="s">
        <v>145</v>
      </c>
      <c r="AI177" s="50" t="s">
        <v>146</v>
      </c>
      <c r="AJ177" s="50" t="s">
        <v>146</v>
      </c>
      <c r="AK177" s="50" t="s">
        <v>146</v>
      </c>
      <c r="AL177" s="52" t="s">
        <v>147</v>
      </c>
      <c r="AM177" s="52" t="s">
        <v>147</v>
      </c>
      <c r="AN177" s="52" t="s">
        <v>147</v>
      </c>
      <c r="AO177" s="53" t="s">
        <v>148</v>
      </c>
      <c r="AP177" s="53" t="s">
        <v>148</v>
      </c>
      <c r="AQ177" s="56" t="s">
        <v>149</v>
      </c>
      <c r="AR177" s="87" t="s">
        <v>47</v>
      </c>
      <c r="AS177" s="106" t="s">
        <v>47</v>
      </c>
    </row>
    <row r="178" spans="24:45" x14ac:dyDescent="0.25">
      <c r="X178" s="129"/>
      <c r="Y178" s="127"/>
      <c r="Z178" s="127"/>
      <c r="AA178" s="127"/>
      <c r="AB178" s="127"/>
      <c r="AC178" s="127"/>
      <c r="AD178" s="104" t="s">
        <v>82</v>
      </c>
      <c r="AE178" s="6" t="s">
        <v>106</v>
      </c>
      <c r="AF178" s="6" t="s">
        <v>23</v>
      </c>
      <c r="AG178" s="72" t="s">
        <v>43</v>
      </c>
      <c r="AH178" s="50" t="s">
        <v>116</v>
      </c>
      <c r="AI178" s="50" t="s">
        <v>116</v>
      </c>
      <c r="AJ178" s="50" t="s">
        <v>116</v>
      </c>
      <c r="AK178" s="52" t="s">
        <v>120</v>
      </c>
      <c r="AL178" s="52" t="s">
        <v>120</v>
      </c>
      <c r="AM178" s="52" t="s">
        <v>120</v>
      </c>
      <c r="AN178" s="53" t="s">
        <v>124</v>
      </c>
      <c r="AO178" s="56" t="s">
        <v>128</v>
      </c>
      <c r="AP178" s="56" t="s">
        <v>128</v>
      </c>
      <c r="AQ178" s="88" t="s">
        <v>43</v>
      </c>
      <c r="AR178" s="88" t="s">
        <v>43</v>
      </c>
      <c r="AS178" s="108" t="s">
        <v>43</v>
      </c>
    </row>
    <row r="179" spans="24:45" x14ac:dyDescent="0.25">
      <c r="X179" s="129"/>
      <c r="Y179" s="127"/>
      <c r="Z179" s="127"/>
      <c r="AA179" s="127"/>
      <c r="AB179" s="127"/>
      <c r="AC179" s="127"/>
      <c r="AD179" s="104" t="s">
        <v>82</v>
      </c>
      <c r="AE179" s="6" t="s">
        <v>38</v>
      </c>
      <c r="AF179" s="6" t="s">
        <v>23</v>
      </c>
      <c r="AG179" s="74" t="s">
        <v>46</v>
      </c>
      <c r="AH179" s="50" t="s">
        <v>132</v>
      </c>
      <c r="AI179" s="50" t="s">
        <v>132</v>
      </c>
      <c r="AJ179" s="50" t="s">
        <v>132</v>
      </c>
      <c r="AK179" s="52" t="s">
        <v>133</v>
      </c>
      <c r="AL179" s="52" t="s">
        <v>133</v>
      </c>
      <c r="AM179" s="52" t="s">
        <v>133</v>
      </c>
      <c r="AN179" s="53" t="s">
        <v>134</v>
      </c>
      <c r="AO179" s="56" t="s">
        <v>135</v>
      </c>
      <c r="AP179" s="56" t="s">
        <v>135</v>
      </c>
      <c r="AQ179" s="87" t="s">
        <v>46</v>
      </c>
      <c r="AR179" s="87" t="s">
        <v>46</v>
      </c>
      <c r="AS179" s="106" t="s">
        <v>46</v>
      </c>
    </row>
    <row r="180" spans="24:45" x14ac:dyDescent="0.25">
      <c r="X180" s="129"/>
      <c r="Y180" s="127"/>
      <c r="Z180" s="127"/>
      <c r="AA180" s="127"/>
      <c r="AB180" s="127"/>
      <c r="AC180" s="127"/>
      <c r="AD180" s="104" t="s">
        <v>82</v>
      </c>
      <c r="AE180" s="6" t="s">
        <v>39</v>
      </c>
      <c r="AF180" s="6" t="s">
        <v>23</v>
      </c>
      <c r="AG180" s="74" t="s">
        <v>47</v>
      </c>
      <c r="AH180" s="50" t="s">
        <v>146</v>
      </c>
      <c r="AI180" s="50" t="s">
        <v>146</v>
      </c>
      <c r="AJ180" s="50" t="s">
        <v>146</v>
      </c>
      <c r="AK180" s="52" t="s">
        <v>147</v>
      </c>
      <c r="AL180" s="52" t="s">
        <v>147</v>
      </c>
      <c r="AM180" s="52" t="s">
        <v>147</v>
      </c>
      <c r="AN180" s="53" t="s">
        <v>148</v>
      </c>
      <c r="AO180" s="56" t="s">
        <v>149</v>
      </c>
      <c r="AP180" s="56" t="s">
        <v>149</v>
      </c>
      <c r="AQ180" s="87" t="s">
        <v>47</v>
      </c>
      <c r="AR180" s="87" t="s">
        <v>47</v>
      </c>
      <c r="AS180" s="106" t="s">
        <v>47</v>
      </c>
    </row>
    <row r="181" spans="24:45" x14ac:dyDescent="0.25">
      <c r="X181" s="129"/>
      <c r="Y181" s="127"/>
      <c r="Z181" s="127"/>
      <c r="AA181" s="127"/>
      <c r="AB181" s="127"/>
      <c r="AC181" s="127"/>
      <c r="AD181" s="104" t="s">
        <v>82</v>
      </c>
      <c r="AE181" s="6" t="s">
        <v>105</v>
      </c>
      <c r="AF181" s="6" t="s">
        <v>23</v>
      </c>
      <c r="AG181" s="74" t="s">
        <v>48</v>
      </c>
      <c r="AH181" s="50" t="s">
        <v>160</v>
      </c>
      <c r="AI181" s="50" t="s">
        <v>160</v>
      </c>
      <c r="AJ181" s="50" t="s">
        <v>160</v>
      </c>
      <c r="AK181" s="52" t="s">
        <v>161</v>
      </c>
      <c r="AL181" s="52" t="s">
        <v>161</v>
      </c>
      <c r="AM181" s="52" t="s">
        <v>161</v>
      </c>
      <c r="AN181" s="53" t="s">
        <v>162</v>
      </c>
      <c r="AO181" s="56" t="s">
        <v>163</v>
      </c>
      <c r="AP181" s="56" t="s">
        <v>163</v>
      </c>
      <c r="AQ181" s="87" t="s">
        <v>48</v>
      </c>
      <c r="AR181" s="87" t="s">
        <v>48</v>
      </c>
      <c r="AS181" s="106" t="s">
        <v>48</v>
      </c>
    </row>
    <row r="182" spans="24:45" x14ac:dyDescent="0.25">
      <c r="X182" s="129"/>
      <c r="Y182" s="127"/>
      <c r="Z182" s="127"/>
      <c r="AA182" s="127"/>
      <c r="AB182" s="127"/>
      <c r="AC182" s="127"/>
      <c r="AD182" s="104" t="s">
        <v>83</v>
      </c>
      <c r="AE182" s="6" t="s">
        <v>106</v>
      </c>
      <c r="AF182" s="6" t="s">
        <v>23</v>
      </c>
      <c r="AG182" s="72" t="s">
        <v>45</v>
      </c>
      <c r="AH182" s="50" t="s">
        <v>118</v>
      </c>
      <c r="AI182" s="50" t="s">
        <v>118</v>
      </c>
      <c r="AJ182" s="50" t="s">
        <v>118</v>
      </c>
      <c r="AK182" s="52" t="s">
        <v>122</v>
      </c>
      <c r="AL182" s="52" t="s">
        <v>122</v>
      </c>
      <c r="AM182" s="52" t="s">
        <v>122</v>
      </c>
      <c r="AN182" s="53" t="s">
        <v>126</v>
      </c>
      <c r="AO182" s="56" t="s">
        <v>130</v>
      </c>
      <c r="AP182" s="56" t="s">
        <v>130</v>
      </c>
      <c r="AQ182" s="88" t="s">
        <v>45</v>
      </c>
      <c r="AR182" s="88" t="s">
        <v>45</v>
      </c>
      <c r="AS182" s="108" t="s">
        <v>45</v>
      </c>
    </row>
    <row r="183" spans="24:45" x14ac:dyDescent="0.25">
      <c r="X183" s="129"/>
      <c r="Y183" s="127"/>
      <c r="Z183" s="127"/>
      <c r="AA183" s="127"/>
      <c r="AB183" s="127"/>
      <c r="AC183" s="127"/>
      <c r="AD183" s="104" t="s">
        <v>83</v>
      </c>
      <c r="AE183" s="6" t="s">
        <v>38</v>
      </c>
      <c r="AF183" s="6" t="s">
        <v>23</v>
      </c>
      <c r="AG183" s="74" t="s">
        <v>47</v>
      </c>
      <c r="AH183" s="50" t="s">
        <v>146</v>
      </c>
      <c r="AI183" s="50" t="s">
        <v>146</v>
      </c>
      <c r="AJ183" s="50" t="s">
        <v>146</v>
      </c>
      <c r="AK183" s="52" t="s">
        <v>147</v>
      </c>
      <c r="AL183" s="52" t="s">
        <v>147</v>
      </c>
      <c r="AM183" s="52" t="s">
        <v>147</v>
      </c>
      <c r="AN183" s="53" t="s">
        <v>148</v>
      </c>
      <c r="AO183" s="56" t="s">
        <v>149</v>
      </c>
      <c r="AP183" s="56" t="s">
        <v>149</v>
      </c>
      <c r="AQ183" s="87" t="s">
        <v>47</v>
      </c>
      <c r="AR183" s="87" t="s">
        <v>47</v>
      </c>
      <c r="AS183" s="106" t="s">
        <v>47</v>
      </c>
    </row>
    <row r="184" spans="24:45" x14ac:dyDescent="0.25">
      <c r="X184" s="129"/>
      <c r="Y184" s="127"/>
      <c r="Z184" s="127"/>
      <c r="AA184" s="127"/>
      <c r="AB184" s="127"/>
      <c r="AC184" s="127"/>
      <c r="AD184" s="104" t="s">
        <v>83</v>
      </c>
      <c r="AE184" s="6" t="s">
        <v>39</v>
      </c>
      <c r="AF184" s="6" t="s">
        <v>23</v>
      </c>
      <c r="AG184" s="74" t="s">
        <v>52</v>
      </c>
      <c r="AH184" s="50" t="s">
        <v>219</v>
      </c>
      <c r="AI184" s="50" t="s">
        <v>219</v>
      </c>
      <c r="AJ184" s="50" t="s">
        <v>219</v>
      </c>
      <c r="AK184" s="52" t="s">
        <v>220</v>
      </c>
      <c r="AL184" s="52" t="s">
        <v>220</v>
      </c>
      <c r="AM184" s="52" t="s">
        <v>220</v>
      </c>
      <c r="AN184" s="53" t="s">
        <v>221</v>
      </c>
      <c r="AO184" s="56" t="s">
        <v>222</v>
      </c>
      <c r="AP184" s="56" t="s">
        <v>222</v>
      </c>
      <c r="AQ184" s="87" t="s">
        <v>52</v>
      </c>
      <c r="AR184" s="87" t="s">
        <v>52</v>
      </c>
      <c r="AS184" s="106" t="s">
        <v>52</v>
      </c>
    </row>
    <row r="185" spans="24:45" x14ac:dyDescent="0.25">
      <c r="X185" s="129"/>
      <c r="Y185" s="127"/>
      <c r="Z185" s="127"/>
      <c r="AA185" s="127"/>
      <c r="AB185" s="127"/>
      <c r="AC185" s="127"/>
      <c r="AD185" s="104" t="s">
        <v>83</v>
      </c>
      <c r="AE185" s="6" t="s">
        <v>105</v>
      </c>
      <c r="AF185" s="6" t="s">
        <v>23</v>
      </c>
      <c r="AG185" s="74" t="s">
        <v>62</v>
      </c>
      <c r="AH185" s="50" t="s">
        <v>223</v>
      </c>
      <c r="AI185" s="50" t="s">
        <v>223</v>
      </c>
      <c r="AJ185" s="50" t="s">
        <v>223</v>
      </c>
      <c r="AK185" s="52" t="s">
        <v>224</v>
      </c>
      <c r="AL185" s="52" t="s">
        <v>224</v>
      </c>
      <c r="AM185" s="52" t="s">
        <v>224</v>
      </c>
      <c r="AN185" s="53" t="s">
        <v>225</v>
      </c>
      <c r="AO185" s="56" t="s">
        <v>226</v>
      </c>
      <c r="AP185" s="56" t="s">
        <v>226</v>
      </c>
      <c r="AQ185" s="87" t="s">
        <v>62</v>
      </c>
      <c r="AR185" s="87" t="s">
        <v>62</v>
      </c>
      <c r="AS185" s="106" t="s">
        <v>62</v>
      </c>
    </row>
    <row r="186" spans="24:45" x14ac:dyDescent="0.25">
      <c r="X186" s="129"/>
      <c r="Y186" s="127"/>
      <c r="Z186" s="127"/>
      <c r="AA186" s="127"/>
      <c r="AB186" s="127"/>
      <c r="AC186" s="127"/>
      <c r="AD186" s="104" t="s">
        <v>138</v>
      </c>
      <c r="AE186" s="6" t="s">
        <v>106</v>
      </c>
      <c r="AF186" s="6" t="s">
        <v>23</v>
      </c>
      <c r="AG186" s="72" t="s">
        <v>45</v>
      </c>
      <c r="AH186" s="50" t="s">
        <v>118</v>
      </c>
      <c r="AI186" s="50" t="s">
        <v>118</v>
      </c>
      <c r="AJ186" s="52" t="s">
        <v>122</v>
      </c>
      <c r="AK186" s="52" t="s">
        <v>122</v>
      </c>
      <c r="AL186" s="53" t="s">
        <v>126</v>
      </c>
      <c r="AM186" s="53" t="s">
        <v>126</v>
      </c>
      <c r="AN186" s="56" t="s">
        <v>130</v>
      </c>
      <c r="AO186" s="88" t="s">
        <v>45</v>
      </c>
      <c r="AP186" s="88" t="s">
        <v>45</v>
      </c>
      <c r="AQ186" s="88" t="s">
        <v>45</v>
      </c>
      <c r="AR186" s="88" t="s">
        <v>45</v>
      </c>
      <c r="AS186" s="108" t="s">
        <v>45</v>
      </c>
    </row>
    <row r="187" spans="24:45" x14ac:dyDescent="0.25">
      <c r="X187" s="129"/>
      <c r="Y187" s="127"/>
      <c r="Z187" s="127"/>
      <c r="AA187" s="127"/>
      <c r="AB187" s="127"/>
      <c r="AC187" s="127"/>
      <c r="AD187" s="104" t="s">
        <v>138</v>
      </c>
      <c r="AE187" s="6" t="s">
        <v>38</v>
      </c>
      <c r="AF187" s="6" t="s">
        <v>23</v>
      </c>
      <c r="AG187" s="74" t="s">
        <v>47</v>
      </c>
      <c r="AH187" s="50" t="s">
        <v>146</v>
      </c>
      <c r="AI187" s="50" t="s">
        <v>146</v>
      </c>
      <c r="AJ187" s="52" t="s">
        <v>147</v>
      </c>
      <c r="AK187" s="52" t="s">
        <v>147</v>
      </c>
      <c r="AL187" s="53" t="s">
        <v>148</v>
      </c>
      <c r="AM187" s="53" t="s">
        <v>148</v>
      </c>
      <c r="AN187" s="56" t="s">
        <v>149</v>
      </c>
      <c r="AO187" s="87" t="s">
        <v>47</v>
      </c>
      <c r="AP187" s="87" t="s">
        <v>47</v>
      </c>
      <c r="AQ187" s="87" t="s">
        <v>47</v>
      </c>
      <c r="AR187" s="87" t="s">
        <v>47</v>
      </c>
      <c r="AS187" s="106" t="s">
        <v>47</v>
      </c>
    </row>
    <row r="188" spans="24:45" x14ac:dyDescent="0.25">
      <c r="AD188" s="104" t="s">
        <v>138</v>
      </c>
      <c r="AE188" s="6" t="s">
        <v>39</v>
      </c>
      <c r="AF188" s="6" t="s">
        <v>23</v>
      </c>
      <c r="AG188" s="74" t="s">
        <v>62</v>
      </c>
      <c r="AH188" s="50" t="s">
        <v>223</v>
      </c>
      <c r="AI188" s="50" t="s">
        <v>223</v>
      </c>
      <c r="AJ188" s="52" t="s">
        <v>224</v>
      </c>
      <c r="AK188" s="52" t="s">
        <v>224</v>
      </c>
      <c r="AL188" s="53" t="s">
        <v>225</v>
      </c>
      <c r="AM188" s="53" t="s">
        <v>225</v>
      </c>
      <c r="AN188" s="56" t="s">
        <v>226</v>
      </c>
      <c r="AO188" s="87" t="s">
        <v>62</v>
      </c>
      <c r="AP188" s="87" t="s">
        <v>62</v>
      </c>
      <c r="AQ188" s="87" t="s">
        <v>62</v>
      </c>
      <c r="AR188" s="87" t="s">
        <v>62</v>
      </c>
      <c r="AS188" s="106" t="s">
        <v>62</v>
      </c>
    </row>
    <row r="189" spans="24:45" x14ac:dyDescent="0.25">
      <c r="AD189" s="104" t="s">
        <v>138</v>
      </c>
      <c r="AE189" s="6" t="s">
        <v>105</v>
      </c>
      <c r="AF189" s="6" t="s">
        <v>23</v>
      </c>
      <c r="AG189" s="74" t="s">
        <v>63</v>
      </c>
      <c r="AH189" s="50" t="s">
        <v>255</v>
      </c>
      <c r="AI189" s="50" t="s">
        <v>255</v>
      </c>
      <c r="AJ189" s="52" t="s">
        <v>256</v>
      </c>
      <c r="AK189" s="52" t="s">
        <v>256</v>
      </c>
      <c r="AL189" s="53" t="s">
        <v>257</v>
      </c>
      <c r="AM189" s="53" t="s">
        <v>257</v>
      </c>
      <c r="AN189" s="56" t="s">
        <v>258</v>
      </c>
      <c r="AO189" s="87" t="s">
        <v>63</v>
      </c>
      <c r="AP189" s="87" t="s">
        <v>63</v>
      </c>
      <c r="AQ189" s="87" t="s">
        <v>63</v>
      </c>
      <c r="AR189" s="87" t="s">
        <v>63</v>
      </c>
      <c r="AS189" s="106" t="s">
        <v>63</v>
      </c>
    </row>
    <row r="190" spans="24:45" x14ac:dyDescent="0.25">
      <c r="AD190" s="104" t="s">
        <v>139</v>
      </c>
      <c r="AE190" s="6" t="s">
        <v>106</v>
      </c>
      <c r="AF190" s="6" t="s">
        <v>23</v>
      </c>
      <c r="AG190" s="72" t="s">
        <v>45</v>
      </c>
      <c r="AH190" s="50" t="s">
        <v>118</v>
      </c>
      <c r="AI190" s="52" t="s">
        <v>122</v>
      </c>
      <c r="AJ190" s="53" t="s">
        <v>126</v>
      </c>
      <c r="AK190" s="53" t="s">
        <v>126</v>
      </c>
      <c r="AL190" s="54" t="s">
        <v>130</v>
      </c>
      <c r="AM190" s="88" t="s">
        <v>45</v>
      </c>
      <c r="AN190" s="88" t="s">
        <v>45</v>
      </c>
      <c r="AO190" s="88" t="s">
        <v>45</v>
      </c>
      <c r="AP190" s="88" t="s">
        <v>45</v>
      </c>
      <c r="AQ190" s="88" t="s">
        <v>45</v>
      </c>
      <c r="AR190" s="88" t="s">
        <v>45</v>
      </c>
      <c r="AS190" s="108" t="s">
        <v>45</v>
      </c>
    </row>
    <row r="191" spans="24:45" x14ac:dyDescent="0.25">
      <c r="AD191" s="104" t="s">
        <v>139</v>
      </c>
      <c r="AE191" s="6" t="s">
        <v>38</v>
      </c>
      <c r="AF191" s="6" t="s">
        <v>23</v>
      </c>
      <c r="AG191" s="74" t="s">
        <v>47</v>
      </c>
      <c r="AH191" s="50" t="s">
        <v>146</v>
      </c>
      <c r="AI191" s="52" t="s">
        <v>147</v>
      </c>
      <c r="AJ191" s="53" t="s">
        <v>148</v>
      </c>
      <c r="AK191" s="53" t="s">
        <v>148</v>
      </c>
      <c r="AL191" s="55" t="s">
        <v>149</v>
      </c>
      <c r="AM191" s="87" t="s">
        <v>47</v>
      </c>
      <c r="AN191" s="87" t="s">
        <v>47</v>
      </c>
      <c r="AO191" s="87" t="s">
        <v>47</v>
      </c>
      <c r="AP191" s="87" t="s">
        <v>47</v>
      </c>
      <c r="AQ191" s="87" t="s">
        <v>47</v>
      </c>
      <c r="AR191" s="87" t="s">
        <v>47</v>
      </c>
      <c r="AS191" s="106" t="s">
        <v>47</v>
      </c>
    </row>
    <row r="192" spans="24:45" x14ac:dyDescent="0.25">
      <c r="AD192" s="104" t="s">
        <v>139</v>
      </c>
      <c r="AE192" s="6" t="s">
        <v>39</v>
      </c>
      <c r="AF192" s="6" t="s">
        <v>23</v>
      </c>
      <c r="AG192" s="74" t="s">
        <v>62</v>
      </c>
      <c r="AH192" s="50" t="s">
        <v>223</v>
      </c>
      <c r="AI192" s="52" t="s">
        <v>224</v>
      </c>
      <c r="AJ192" s="53" t="s">
        <v>225</v>
      </c>
      <c r="AK192" s="53" t="s">
        <v>225</v>
      </c>
      <c r="AL192" s="55" t="s">
        <v>226</v>
      </c>
      <c r="AM192" s="87" t="s">
        <v>62</v>
      </c>
      <c r="AN192" s="87" t="s">
        <v>62</v>
      </c>
      <c r="AO192" s="87" t="s">
        <v>62</v>
      </c>
      <c r="AP192" s="87" t="s">
        <v>62</v>
      </c>
      <c r="AQ192" s="87" t="s">
        <v>62</v>
      </c>
      <c r="AR192" s="87" t="s">
        <v>62</v>
      </c>
      <c r="AS192" s="106" t="s">
        <v>62</v>
      </c>
    </row>
    <row r="193" spans="30:45" x14ac:dyDescent="0.25">
      <c r="AD193" s="100" t="s">
        <v>139</v>
      </c>
      <c r="AE193" s="59" t="s">
        <v>105</v>
      </c>
      <c r="AF193" s="59" t="s">
        <v>23</v>
      </c>
      <c r="AG193" s="75" t="s">
        <v>63</v>
      </c>
      <c r="AH193" s="60" t="s">
        <v>255</v>
      </c>
      <c r="AI193" s="61" t="s">
        <v>256</v>
      </c>
      <c r="AJ193" s="62" t="s">
        <v>257</v>
      </c>
      <c r="AK193" s="62" t="s">
        <v>257</v>
      </c>
      <c r="AL193" s="63" t="s">
        <v>258</v>
      </c>
      <c r="AM193" s="89" t="s">
        <v>63</v>
      </c>
      <c r="AN193" s="89" t="s">
        <v>63</v>
      </c>
      <c r="AO193" s="89" t="s">
        <v>63</v>
      </c>
      <c r="AP193" s="89" t="s">
        <v>63</v>
      </c>
      <c r="AQ193" s="89" t="s">
        <v>63</v>
      </c>
      <c r="AR193" s="89" t="s">
        <v>63</v>
      </c>
      <c r="AS193" s="109" t="s">
        <v>63</v>
      </c>
    </row>
    <row r="194" spans="30:45" x14ac:dyDescent="0.25">
      <c r="AD194" s="104" t="s">
        <v>94</v>
      </c>
      <c r="AE194" s="6" t="s">
        <v>106</v>
      </c>
      <c r="AF194" s="6" t="s">
        <v>23</v>
      </c>
      <c r="AG194" s="6" t="s">
        <v>104</v>
      </c>
      <c r="AH194" s="6" t="s">
        <v>104</v>
      </c>
      <c r="AI194" s="6" t="s">
        <v>104</v>
      </c>
      <c r="AJ194" s="6" t="s">
        <v>104</v>
      </c>
      <c r="AK194" s="6" t="s">
        <v>104</v>
      </c>
      <c r="AL194" s="6" t="s">
        <v>104</v>
      </c>
      <c r="AM194" s="6" t="s">
        <v>104</v>
      </c>
      <c r="AN194" s="6" t="s">
        <v>104</v>
      </c>
      <c r="AO194" s="6" t="s">
        <v>104</v>
      </c>
      <c r="AP194" s="6" t="s">
        <v>104</v>
      </c>
      <c r="AQ194" s="6" t="s">
        <v>104</v>
      </c>
      <c r="AR194" s="6" t="s">
        <v>104</v>
      </c>
      <c r="AS194" s="113" t="s">
        <v>104</v>
      </c>
    </row>
    <row r="195" spans="30:45" x14ac:dyDescent="0.25">
      <c r="AD195" s="104" t="s">
        <v>94</v>
      </c>
      <c r="AE195" s="6" t="s">
        <v>38</v>
      </c>
      <c r="AF195" s="6" t="s">
        <v>23</v>
      </c>
      <c r="AG195" s="6" t="s">
        <v>104</v>
      </c>
      <c r="AH195" s="6" t="s">
        <v>104</v>
      </c>
      <c r="AI195" s="6" t="s">
        <v>104</v>
      </c>
      <c r="AJ195" s="6" t="s">
        <v>104</v>
      </c>
      <c r="AK195" s="6" t="s">
        <v>104</v>
      </c>
      <c r="AL195" s="6" t="s">
        <v>104</v>
      </c>
      <c r="AM195" s="6" t="s">
        <v>104</v>
      </c>
      <c r="AN195" s="6" t="s">
        <v>104</v>
      </c>
      <c r="AO195" s="6" t="s">
        <v>104</v>
      </c>
      <c r="AP195" s="6" t="s">
        <v>104</v>
      </c>
      <c r="AQ195" s="6" t="s">
        <v>104</v>
      </c>
      <c r="AR195" s="6" t="s">
        <v>104</v>
      </c>
      <c r="AS195" s="113" t="s">
        <v>104</v>
      </c>
    </row>
    <row r="196" spans="30:45" x14ac:dyDescent="0.25">
      <c r="AD196" s="104" t="s">
        <v>94</v>
      </c>
      <c r="AE196" s="6" t="s">
        <v>39</v>
      </c>
      <c r="AF196" s="6" t="s">
        <v>23</v>
      </c>
      <c r="AG196" s="6" t="s">
        <v>104</v>
      </c>
      <c r="AH196" s="6" t="s">
        <v>104</v>
      </c>
      <c r="AI196" s="6" t="s">
        <v>104</v>
      </c>
      <c r="AJ196" s="6" t="s">
        <v>104</v>
      </c>
      <c r="AK196" s="6" t="s">
        <v>104</v>
      </c>
      <c r="AL196" s="6" t="s">
        <v>104</v>
      </c>
      <c r="AM196" s="6" t="s">
        <v>104</v>
      </c>
      <c r="AN196" s="6" t="s">
        <v>104</v>
      </c>
      <c r="AO196" s="6" t="s">
        <v>104</v>
      </c>
      <c r="AP196" s="6" t="s">
        <v>104</v>
      </c>
      <c r="AQ196" s="6" t="s">
        <v>104</v>
      </c>
      <c r="AR196" s="6" t="s">
        <v>104</v>
      </c>
      <c r="AS196" s="113" t="s">
        <v>104</v>
      </c>
    </row>
    <row r="197" spans="30:45" ht="15.75" thickBot="1" x14ac:dyDescent="0.3">
      <c r="AD197" s="114" t="s">
        <v>94</v>
      </c>
      <c r="AE197" s="115" t="s">
        <v>105</v>
      </c>
      <c r="AF197" s="115" t="s">
        <v>23</v>
      </c>
      <c r="AG197" s="115" t="s">
        <v>104</v>
      </c>
      <c r="AH197" s="115" t="s">
        <v>104</v>
      </c>
      <c r="AI197" s="115" t="s">
        <v>104</v>
      </c>
      <c r="AJ197" s="115" t="s">
        <v>104</v>
      </c>
      <c r="AK197" s="115" t="s">
        <v>104</v>
      </c>
      <c r="AL197" s="115" t="s">
        <v>104</v>
      </c>
      <c r="AM197" s="115" t="s">
        <v>104</v>
      </c>
      <c r="AN197" s="115" t="s">
        <v>104</v>
      </c>
      <c r="AO197" s="115" t="s">
        <v>104</v>
      </c>
      <c r="AP197" s="115" t="s">
        <v>104</v>
      </c>
      <c r="AQ197" s="115" t="s">
        <v>104</v>
      </c>
      <c r="AR197" s="115" t="s">
        <v>104</v>
      </c>
      <c r="AS197" s="116" t="s">
        <v>104</v>
      </c>
    </row>
    <row r="198" spans="30:45" ht="15.75" thickTop="1" x14ac:dyDescent="0.25"/>
  </sheetData>
  <sheetProtection password="911C" sheet="1" objects="1" scenarios="1" formatCells="0" formatColumns="0" formatRows="0"/>
  <mergeCells count="32">
    <mergeCell ref="A74:A75"/>
    <mergeCell ref="C74:C75"/>
    <mergeCell ref="E74:E75"/>
    <mergeCell ref="C4:E4"/>
    <mergeCell ref="Y4:AB4"/>
    <mergeCell ref="K2:K10"/>
    <mergeCell ref="L2:L10"/>
    <mergeCell ref="L53:L61"/>
    <mergeCell ref="L63:L71"/>
    <mergeCell ref="L73:L81"/>
    <mergeCell ref="D29:E29"/>
    <mergeCell ref="F74:F75"/>
    <mergeCell ref="B47:E47"/>
    <mergeCell ref="B49:E49"/>
    <mergeCell ref="B48:E48"/>
    <mergeCell ref="B45:E45"/>
    <mergeCell ref="AU4:BB4"/>
    <mergeCell ref="AU5:BB5"/>
    <mergeCell ref="AV6:BB6"/>
    <mergeCell ref="K11:K19"/>
    <mergeCell ref="L11:L19"/>
    <mergeCell ref="AD4:AF4"/>
    <mergeCell ref="N15:U15"/>
    <mergeCell ref="L83:L91"/>
    <mergeCell ref="AD1:AS1"/>
    <mergeCell ref="AJ2:AP2"/>
    <mergeCell ref="X3:AB3"/>
    <mergeCell ref="B1:E1"/>
    <mergeCell ref="B46:E46"/>
    <mergeCell ref="B50:E50"/>
    <mergeCell ref="B51:E51"/>
    <mergeCell ref="B52:E52"/>
  </mergeCells>
  <dataValidations count="9">
    <dataValidation type="list" showInputMessage="1" showErrorMessage="1" sqref="C6">
      <formula1>SPEED</formula1>
    </dataValidation>
    <dataValidation type="list" showInputMessage="1" showErrorMessage="1" sqref="C10">
      <formula1>YESNO</formula1>
    </dataValidation>
    <dataValidation type="list" showInputMessage="1" showErrorMessage="1" sqref="C11">
      <formula1>_Rail</formula1>
    </dataValidation>
    <dataValidation type="list" showInputMessage="1" showErrorMessage="1" sqref="C15">
      <formula1>_L2</formula1>
    </dataValidation>
    <dataValidation type="list" showInputMessage="1" showErrorMessage="1" sqref="C8">
      <formula1>slope</formula1>
    </dataValidation>
    <dataValidation type="list" showInputMessage="1" showErrorMessage="1" sqref="C9">
      <formula1>direction</formula1>
    </dataValidation>
    <dataValidation type="list" showInputMessage="1" showErrorMessage="1" sqref="C13">
      <formula1>$H$32:$H$45</formula1>
    </dataValidation>
    <dataValidation type="list" allowBlank="1" showInputMessage="1" showErrorMessage="1" sqref="C14">
      <formula1>$I$4:$I$73</formula1>
    </dataValidation>
    <dataValidation type="list" showInputMessage="1" showErrorMessage="1" sqref="C12">
      <formula1>Barrier</formula1>
    </dataValidation>
  </dataValidations>
  <pageMargins left="0.5" right="0.5" top="0.25" bottom="0" header="0.3" footer="0.3"/>
  <pageSetup scale="6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6"/>
  <sheetViews>
    <sheetView showGridLines="0" zoomScale="75" zoomScaleNormal="75" workbookViewId="0">
      <selection activeCell="E33" sqref="E33"/>
    </sheetView>
  </sheetViews>
  <sheetFormatPr defaultRowHeight="15" x14ac:dyDescent="0.25"/>
  <cols>
    <col min="1" max="1" width="18.28515625" style="2" customWidth="1"/>
    <col min="2" max="2" width="21.140625" style="2" customWidth="1"/>
    <col min="3"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96" t="s">
        <v>335</v>
      </c>
      <c r="B2" s="304"/>
      <c r="C2" s="304"/>
      <c r="D2" s="305"/>
      <c r="E2" s="166"/>
    </row>
    <row r="3" spans="1:5" ht="24.95" customHeight="1" x14ac:dyDescent="0.25">
      <c r="A3" s="306" t="s">
        <v>2</v>
      </c>
      <c r="B3" s="309" t="s">
        <v>337</v>
      </c>
      <c r="C3" s="312" t="s">
        <v>338</v>
      </c>
      <c r="D3" s="313"/>
      <c r="E3" s="166"/>
    </row>
    <row r="4" spans="1:5" ht="24.95" customHeight="1" x14ac:dyDescent="0.25">
      <c r="A4" s="307"/>
      <c r="B4" s="310"/>
      <c r="C4" s="314"/>
      <c r="D4" s="315"/>
      <c r="E4" s="166"/>
    </row>
    <row r="5" spans="1:5" ht="24.95" customHeight="1" x14ac:dyDescent="0.25">
      <c r="A5" s="308"/>
      <c r="B5" s="311"/>
      <c r="C5" s="6" t="s">
        <v>302</v>
      </c>
      <c r="D5" s="6" t="s">
        <v>336</v>
      </c>
      <c r="E5" s="166"/>
    </row>
    <row r="6" spans="1:5" ht="24.95" customHeight="1" x14ac:dyDescent="0.25">
      <c r="A6" s="7" t="s">
        <v>3</v>
      </c>
      <c r="B6" s="7" t="s">
        <v>270</v>
      </c>
      <c r="C6" s="7" t="s">
        <v>270</v>
      </c>
      <c r="D6" s="7" t="s">
        <v>270</v>
      </c>
      <c r="E6" s="165"/>
    </row>
    <row r="7" spans="1:5" ht="24.95" customHeight="1" x14ac:dyDescent="0.25">
      <c r="A7" s="7">
        <v>30</v>
      </c>
      <c r="B7" s="7">
        <v>13</v>
      </c>
      <c r="C7" s="7">
        <v>8</v>
      </c>
      <c r="D7" s="7">
        <v>7</v>
      </c>
      <c r="E7" s="165"/>
    </row>
    <row r="8" spans="1:5" ht="24.95" customHeight="1" x14ac:dyDescent="0.25">
      <c r="A8" s="7">
        <v>35</v>
      </c>
      <c r="B8" s="7">
        <v>14.5</v>
      </c>
      <c r="C8" s="7">
        <v>9</v>
      </c>
      <c r="D8" s="7">
        <v>7.5</v>
      </c>
      <c r="E8" s="165"/>
    </row>
    <row r="9" spans="1:5" ht="24.95" customHeight="1" x14ac:dyDescent="0.25">
      <c r="A9" s="7">
        <v>40</v>
      </c>
      <c r="B9" s="7">
        <v>16</v>
      </c>
      <c r="C9" s="7">
        <v>10</v>
      </c>
      <c r="D9" s="7">
        <v>8</v>
      </c>
      <c r="E9" s="165"/>
    </row>
    <row r="10" spans="1:5" ht="24.95" customHeight="1" x14ac:dyDescent="0.25">
      <c r="A10" s="7">
        <v>45</v>
      </c>
      <c r="B10" s="7">
        <v>18</v>
      </c>
      <c r="C10" s="7">
        <v>12</v>
      </c>
      <c r="D10" s="7">
        <v>10</v>
      </c>
      <c r="E10" s="165"/>
    </row>
    <row r="11" spans="1:5" ht="24.95" customHeight="1" x14ac:dyDescent="0.25">
      <c r="A11" s="7">
        <v>50</v>
      </c>
      <c r="B11" s="7">
        <v>21</v>
      </c>
      <c r="C11" s="7">
        <v>14</v>
      </c>
      <c r="D11" s="7">
        <v>11</v>
      </c>
      <c r="E11" s="165"/>
    </row>
    <row r="12" spans="1:5" ht="24.95" customHeight="1" x14ac:dyDescent="0.25">
      <c r="A12" s="7">
        <v>55</v>
      </c>
      <c r="B12" s="7">
        <v>24</v>
      </c>
      <c r="C12" s="7">
        <v>16</v>
      </c>
      <c r="D12" s="7">
        <v>12</v>
      </c>
      <c r="E12" s="165"/>
    </row>
    <row r="13" spans="1:5" ht="24.95" customHeight="1" x14ac:dyDescent="0.25">
      <c r="A13" s="7">
        <v>60</v>
      </c>
      <c r="B13" s="7">
        <v>26</v>
      </c>
      <c r="C13" s="7">
        <v>18</v>
      </c>
      <c r="D13" s="7">
        <v>14</v>
      </c>
      <c r="E13" s="165"/>
    </row>
    <row r="14" spans="1:5" ht="24.95" customHeight="1" x14ac:dyDescent="0.25">
      <c r="A14" s="7">
        <v>65</v>
      </c>
      <c r="B14" s="7">
        <v>28.5</v>
      </c>
      <c r="C14" s="7">
        <v>19</v>
      </c>
      <c r="D14" s="7">
        <v>14.5</v>
      </c>
      <c r="E14" s="165"/>
    </row>
    <row r="15" spans="1:5" ht="24.95" customHeight="1" x14ac:dyDescent="0.25">
      <c r="A15" s="7">
        <v>70</v>
      </c>
      <c r="B15" s="7">
        <v>30</v>
      </c>
      <c r="C15" s="7">
        <v>20</v>
      </c>
      <c r="D15" s="7">
        <v>15</v>
      </c>
      <c r="E15" s="165"/>
    </row>
    <row r="16" spans="1:5" ht="24.95" customHeight="1" x14ac:dyDescent="0.25">
      <c r="A16" s="7">
        <v>80</v>
      </c>
      <c r="B16" s="7">
        <v>30</v>
      </c>
      <c r="C16" s="7">
        <v>20</v>
      </c>
      <c r="D16" s="7">
        <v>15</v>
      </c>
      <c r="E16" s="165"/>
    </row>
  </sheetData>
  <sheetProtection password="911C" sheet="1" objects="1" scenarios="1" selectLockedCells="1"/>
  <mergeCells count="4">
    <mergeCell ref="A2:D2"/>
    <mergeCell ref="A3:A5"/>
    <mergeCell ref="B3:B5"/>
    <mergeCell ref="C3:D4"/>
  </mergeCells>
  <pageMargins left="0.5" right="0" top="0.75" bottom="0.25" header="0.3" footer="0.3"/>
  <pageSetup scale="12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4"/>
  <sheetViews>
    <sheetView showGridLines="0" zoomScale="75" zoomScaleNormal="75" workbookViewId="0">
      <selection activeCell="E33" sqref="E33"/>
    </sheetView>
  </sheetViews>
  <sheetFormatPr defaultRowHeight="15" x14ac:dyDescent="0.25"/>
  <cols>
    <col min="1" max="2" width="25.7109375" style="2" customWidth="1"/>
    <col min="3"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96" t="s">
        <v>333</v>
      </c>
      <c r="B2" s="305"/>
      <c r="C2" s="166"/>
      <c r="D2" s="166"/>
      <c r="E2" s="166"/>
    </row>
    <row r="3" spans="1:5" ht="24.95" customHeight="1" x14ac:dyDescent="0.25">
      <c r="A3" s="7" t="s">
        <v>2</v>
      </c>
      <c r="B3" s="7" t="s">
        <v>334</v>
      </c>
      <c r="C3" s="166"/>
      <c r="D3" s="166"/>
      <c r="E3" s="166"/>
    </row>
    <row r="4" spans="1:5" ht="24.95" customHeight="1" x14ac:dyDescent="0.25">
      <c r="A4" s="7" t="s">
        <v>3</v>
      </c>
      <c r="B4" s="7" t="s">
        <v>270</v>
      </c>
      <c r="C4" s="121"/>
      <c r="D4" s="165"/>
      <c r="E4" s="165"/>
    </row>
    <row r="5" spans="1:5" ht="24.95" customHeight="1" x14ac:dyDescent="0.25">
      <c r="A5" s="7">
        <v>30</v>
      </c>
      <c r="B5" s="7">
        <v>4</v>
      </c>
      <c r="C5" s="121"/>
      <c r="D5" s="165"/>
      <c r="E5" s="165"/>
    </row>
    <row r="6" spans="1:5" ht="24.95" customHeight="1" x14ac:dyDescent="0.25">
      <c r="A6" s="7">
        <v>35</v>
      </c>
      <c r="B6" s="7">
        <v>4.5</v>
      </c>
      <c r="C6" s="121"/>
      <c r="D6" s="165"/>
      <c r="E6" s="165"/>
    </row>
    <row r="7" spans="1:5" ht="24.95" customHeight="1" x14ac:dyDescent="0.25">
      <c r="A7" s="7">
        <v>40</v>
      </c>
      <c r="B7" s="7">
        <v>5</v>
      </c>
      <c r="C7" s="121"/>
      <c r="D7" s="165"/>
      <c r="E7" s="165"/>
    </row>
    <row r="8" spans="1:5" ht="24.95" customHeight="1" x14ac:dyDescent="0.25">
      <c r="A8" s="7">
        <v>45</v>
      </c>
      <c r="B8" s="7">
        <v>6</v>
      </c>
      <c r="C8" s="121"/>
      <c r="D8" s="165"/>
      <c r="E8" s="165"/>
    </row>
    <row r="9" spans="1:5" ht="24.95" customHeight="1" x14ac:dyDescent="0.25">
      <c r="A9" s="7">
        <v>50</v>
      </c>
      <c r="B9" s="7">
        <v>6.5</v>
      </c>
      <c r="C9" s="121"/>
      <c r="D9" s="165"/>
      <c r="E9" s="165"/>
    </row>
    <row r="10" spans="1:5" ht="24.95" customHeight="1" x14ac:dyDescent="0.25">
      <c r="A10" s="7">
        <v>55</v>
      </c>
      <c r="B10" s="7">
        <v>7</v>
      </c>
      <c r="C10" s="121"/>
      <c r="D10" s="165"/>
      <c r="E10" s="165"/>
    </row>
    <row r="11" spans="1:5" ht="24.95" customHeight="1" x14ac:dyDescent="0.25">
      <c r="A11" s="7">
        <v>60</v>
      </c>
      <c r="B11" s="7">
        <v>8</v>
      </c>
      <c r="C11" s="121"/>
      <c r="D11" s="165"/>
      <c r="E11" s="165"/>
    </row>
    <row r="12" spans="1:5" ht="24.95" customHeight="1" x14ac:dyDescent="0.25">
      <c r="A12" s="7">
        <v>65</v>
      </c>
      <c r="B12" s="7">
        <v>8.5</v>
      </c>
      <c r="C12" s="121"/>
      <c r="D12" s="165"/>
      <c r="E12" s="165"/>
    </row>
    <row r="13" spans="1:5" ht="24.95" customHeight="1" x14ac:dyDescent="0.25">
      <c r="A13" s="7">
        <v>70</v>
      </c>
      <c r="B13" s="7">
        <v>9</v>
      </c>
      <c r="C13" s="121"/>
      <c r="D13" s="165"/>
      <c r="E13" s="165"/>
    </row>
    <row r="14" spans="1:5" ht="24.95" customHeight="1" x14ac:dyDescent="0.25">
      <c r="A14" s="7">
        <v>80</v>
      </c>
      <c r="B14" s="7">
        <v>12</v>
      </c>
      <c r="C14" s="121"/>
      <c r="D14" s="165"/>
      <c r="E14" s="165"/>
    </row>
  </sheetData>
  <sheetProtection password="911C" sheet="1" objects="1" scenarios="1" selectLockedCells="1"/>
  <mergeCells count="1">
    <mergeCell ref="A2:B2"/>
  </mergeCells>
  <pageMargins left="0.5" right="0" top="0.75" bottom="0.25" header="0.3" footer="0.3"/>
  <pageSetup scale="12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4"/>
  <sheetViews>
    <sheetView showGridLines="0" zoomScale="75" zoomScaleNormal="75" workbookViewId="0">
      <selection activeCell="E33" sqref="E33"/>
    </sheetView>
  </sheetViews>
  <sheetFormatPr defaultRowHeight="15" x14ac:dyDescent="0.25"/>
  <cols>
    <col min="1"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96" t="s">
        <v>4</v>
      </c>
      <c r="B2" s="268"/>
      <c r="C2" s="268"/>
      <c r="D2" s="268"/>
      <c r="E2" s="316"/>
    </row>
    <row r="3" spans="1:5" ht="24.95" customHeight="1" x14ac:dyDescent="0.25">
      <c r="A3" s="7" t="s">
        <v>2</v>
      </c>
      <c r="B3" s="296" t="s">
        <v>67</v>
      </c>
      <c r="C3" s="268"/>
      <c r="D3" s="268"/>
      <c r="E3" s="316"/>
    </row>
    <row r="4" spans="1:5" ht="24.95" customHeight="1" x14ac:dyDescent="0.25">
      <c r="A4" s="7" t="s">
        <v>3</v>
      </c>
      <c r="B4" s="7" t="s">
        <v>6</v>
      </c>
      <c r="C4" s="7" t="s">
        <v>5</v>
      </c>
      <c r="D4" s="7" t="s">
        <v>0</v>
      </c>
      <c r="E4" s="7" t="s">
        <v>7</v>
      </c>
    </row>
    <row r="5" spans="1:5" ht="24.95" customHeight="1" x14ac:dyDescent="0.25">
      <c r="A5" s="7">
        <v>30</v>
      </c>
      <c r="B5" s="7">
        <v>70</v>
      </c>
      <c r="C5" s="7">
        <v>80</v>
      </c>
      <c r="D5" s="7">
        <v>90</v>
      </c>
      <c r="E5" s="7">
        <v>110</v>
      </c>
    </row>
    <row r="6" spans="1:5" ht="24.95" customHeight="1" x14ac:dyDescent="0.25">
      <c r="A6" s="7">
        <v>35</v>
      </c>
      <c r="B6" s="7">
        <v>85</v>
      </c>
      <c r="C6" s="7">
        <v>95</v>
      </c>
      <c r="D6" s="7">
        <v>110</v>
      </c>
      <c r="E6" s="7">
        <v>135</v>
      </c>
    </row>
    <row r="7" spans="1:5" ht="24.95" customHeight="1" x14ac:dyDescent="0.25">
      <c r="A7" s="7">
        <v>40</v>
      </c>
      <c r="B7" s="7">
        <v>100</v>
      </c>
      <c r="C7" s="7">
        <v>110</v>
      </c>
      <c r="D7" s="7">
        <v>130</v>
      </c>
      <c r="E7" s="7">
        <v>160</v>
      </c>
    </row>
    <row r="8" spans="1:5" ht="24.95" customHeight="1" x14ac:dyDescent="0.25">
      <c r="A8" s="7">
        <v>45</v>
      </c>
      <c r="B8" s="7">
        <v>125</v>
      </c>
      <c r="C8" s="7">
        <v>135</v>
      </c>
      <c r="D8" s="7">
        <v>160</v>
      </c>
      <c r="E8" s="7">
        <v>195</v>
      </c>
    </row>
    <row r="9" spans="1:5" ht="24.95" customHeight="1" x14ac:dyDescent="0.25">
      <c r="A9" s="7">
        <v>50</v>
      </c>
      <c r="B9" s="7">
        <v>150</v>
      </c>
      <c r="C9" s="7">
        <v>160</v>
      </c>
      <c r="D9" s="7">
        <v>190</v>
      </c>
      <c r="E9" s="7">
        <v>230</v>
      </c>
    </row>
    <row r="10" spans="1:5" ht="24.95" customHeight="1" x14ac:dyDescent="0.25">
      <c r="A10" s="7">
        <v>55</v>
      </c>
      <c r="B10" s="7">
        <v>175</v>
      </c>
      <c r="C10" s="7">
        <v>185</v>
      </c>
      <c r="D10" s="7">
        <v>220</v>
      </c>
      <c r="E10" s="7">
        <v>265</v>
      </c>
    </row>
    <row r="11" spans="1:5" ht="24.95" customHeight="1" x14ac:dyDescent="0.25">
      <c r="A11" s="7">
        <v>60</v>
      </c>
      <c r="B11" s="7">
        <v>200</v>
      </c>
      <c r="C11" s="7">
        <v>210</v>
      </c>
      <c r="D11" s="7">
        <v>250</v>
      </c>
      <c r="E11" s="7">
        <v>300</v>
      </c>
    </row>
    <row r="12" spans="1:5" ht="24.95" customHeight="1" x14ac:dyDescent="0.25">
      <c r="A12" s="7">
        <v>65</v>
      </c>
      <c r="B12" s="7">
        <v>225</v>
      </c>
      <c r="C12" s="7">
        <v>250</v>
      </c>
      <c r="D12" s="7">
        <v>290</v>
      </c>
      <c r="E12" s="7">
        <v>330</v>
      </c>
    </row>
    <row r="13" spans="1:5" ht="24.95" customHeight="1" x14ac:dyDescent="0.25">
      <c r="A13" s="7">
        <v>70</v>
      </c>
      <c r="B13" s="7">
        <v>250</v>
      </c>
      <c r="C13" s="7">
        <v>290</v>
      </c>
      <c r="D13" s="7">
        <v>330</v>
      </c>
      <c r="E13" s="7">
        <v>360</v>
      </c>
    </row>
    <row r="14" spans="1:5" ht="24.95" customHeight="1" x14ac:dyDescent="0.25">
      <c r="A14" s="7">
        <v>80</v>
      </c>
      <c r="B14" s="7">
        <v>330</v>
      </c>
      <c r="C14" s="7">
        <v>380</v>
      </c>
      <c r="D14" s="7">
        <v>430</v>
      </c>
      <c r="E14" s="7">
        <v>470</v>
      </c>
    </row>
  </sheetData>
  <sheetProtection password="911C" sheet="1" objects="1" scenarios="1" selectLockedCells="1"/>
  <mergeCells count="2">
    <mergeCell ref="A2:E2"/>
    <mergeCell ref="B3:E3"/>
  </mergeCells>
  <pageMargins left="0.5" right="0" top="0.75" bottom="0.25" header="0.3" footer="0.3"/>
  <pageSetup scale="125"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39"/>
  <sheetViews>
    <sheetView showGridLines="0" zoomScale="75" zoomScaleNormal="75" workbookViewId="0">
      <selection activeCell="E33" sqref="E33"/>
    </sheetView>
  </sheetViews>
  <sheetFormatPr defaultRowHeight="15" x14ac:dyDescent="0.25"/>
  <cols>
    <col min="1" max="1" width="10.28515625" style="2" customWidth="1"/>
    <col min="2" max="2" width="13.85546875" style="2" bestFit="1" customWidth="1"/>
    <col min="3"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1" spans="1:8" ht="20.100000000000001" customHeight="1" x14ac:dyDescent="0.25">
      <c r="A1" s="317" t="s">
        <v>280</v>
      </c>
      <c r="B1" s="318"/>
      <c r="C1" s="318"/>
      <c r="D1" s="318"/>
      <c r="E1" s="318"/>
      <c r="F1" s="318"/>
      <c r="G1" s="318"/>
      <c r="H1" s="319"/>
    </row>
    <row r="2" spans="1:8" x14ac:dyDescent="0.25">
      <c r="A2" s="167"/>
      <c r="B2" s="167"/>
      <c r="C2" s="320" t="s">
        <v>75</v>
      </c>
      <c r="D2" s="320"/>
      <c r="E2" s="320"/>
      <c r="F2" s="320" t="s">
        <v>76</v>
      </c>
      <c r="G2" s="320"/>
      <c r="H2" s="320"/>
    </row>
    <row r="3" spans="1:8" ht="32.25" customHeight="1" x14ac:dyDescent="0.25">
      <c r="A3" s="168" t="s">
        <v>74</v>
      </c>
      <c r="B3" s="168" t="s">
        <v>67</v>
      </c>
      <c r="C3" s="169" t="s">
        <v>20</v>
      </c>
      <c r="D3" s="170" t="s">
        <v>77</v>
      </c>
      <c r="E3" s="171" t="s">
        <v>18</v>
      </c>
      <c r="F3" s="170" t="s">
        <v>21</v>
      </c>
      <c r="G3" s="170" t="s">
        <v>78</v>
      </c>
      <c r="H3" s="170" t="s">
        <v>23</v>
      </c>
    </row>
    <row r="4" spans="1:8" x14ac:dyDescent="0.25">
      <c r="A4" s="322" t="s">
        <v>79</v>
      </c>
      <c r="B4" s="172" t="s">
        <v>106</v>
      </c>
      <c r="C4" s="173" t="s">
        <v>42</v>
      </c>
      <c r="D4" s="174" t="s">
        <v>42</v>
      </c>
      <c r="E4" s="172" t="s">
        <v>80</v>
      </c>
      <c r="F4" s="174" t="s">
        <v>42</v>
      </c>
      <c r="G4" s="174" t="s">
        <v>42</v>
      </c>
      <c r="H4" s="174" t="s">
        <v>42</v>
      </c>
    </row>
    <row r="5" spans="1:8" x14ac:dyDescent="0.25">
      <c r="A5" s="322"/>
      <c r="B5" s="175" t="s">
        <v>38</v>
      </c>
      <c r="C5" s="176" t="s">
        <v>43</v>
      </c>
      <c r="D5" s="177" t="s">
        <v>44</v>
      </c>
      <c r="E5" s="175" t="s">
        <v>80</v>
      </c>
      <c r="F5" s="178" t="s">
        <v>43</v>
      </c>
      <c r="G5" s="178" t="s">
        <v>43</v>
      </c>
      <c r="H5" s="178" t="s">
        <v>43</v>
      </c>
    </row>
    <row r="6" spans="1:8" x14ac:dyDescent="0.25">
      <c r="A6" s="322"/>
      <c r="B6" s="175" t="s">
        <v>39</v>
      </c>
      <c r="C6" s="176" t="s">
        <v>44</v>
      </c>
      <c r="D6" s="177" t="s">
        <v>45</v>
      </c>
      <c r="E6" s="175" t="s">
        <v>80</v>
      </c>
      <c r="F6" s="177" t="s">
        <v>44</v>
      </c>
      <c r="G6" s="177" t="s">
        <v>44</v>
      </c>
      <c r="H6" s="177" t="s">
        <v>44</v>
      </c>
    </row>
    <row r="7" spans="1:8" x14ac:dyDescent="0.25">
      <c r="A7" s="322"/>
      <c r="B7" s="179" t="s">
        <v>105</v>
      </c>
      <c r="C7" s="180" t="s">
        <v>45</v>
      </c>
      <c r="D7" s="181" t="s">
        <v>46</v>
      </c>
      <c r="E7" s="179" t="s">
        <v>80</v>
      </c>
      <c r="F7" s="181" t="s">
        <v>45</v>
      </c>
      <c r="G7" s="181" t="s">
        <v>45</v>
      </c>
      <c r="H7" s="181" t="s">
        <v>45</v>
      </c>
    </row>
    <row r="8" spans="1:8" x14ac:dyDescent="0.25">
      <c r="A8" s="322" t="s">
        <v>81</v>
      </c>
      <c r="B8" s="172" t="s">
        <v>106</v>
      </c>
      <c r="C8" s="173" t="s">
        <v>43</v>
      </c>
      <c r="D8" s="174" t="s">
        <v>44</v>
      </c>
      <c r="E8" s="172" t="s">
        <v>80</v>
      </c>
      <c r="F8" s="174" t="s">
        <v>59</v>
      </c>
      <c r="G8" s="174" t="s">
        <v>59</v>
      </c>
      <c r="H8" s="174" t="s">
        <v>43</v>
      </c>
    </row>
    <row r="9" spans="1:8" x14ac:dyDescent="0.25">
      <c r="A9" s="322"/>
      <c r="B9" s="175" t="s">
        <v>38</v>
      </c>
      <c r="C9" s="176" t="s">
        <v>45</v>
      </c>
      <c r="D9" s="177" t="s">
        <v>53</v>
      </c>
      <c r="E9" s="175" t="s">
        <v>80</v>
      </c>
      <c r="F9" s="177" t="s">
        <v>43</v>
      </c>
      <c r="G9" s="177" t="s">
        <v>44</v>
      </c>
      <c r="H9" s="177" t="s">
        <v>45</v>
      </c>
    </row>
    <row r="10" spans="1:8" x14ac:dyDescent="0.25">
      <c r="A10" s="322"/>
      <c r="B10" s="175" t="s">
        <v>39</v>
      </c>
      <c r="C10" s="176" t="s">
        <v>46</v>
      </c>
      <c r="D10" s="177" t="s">
        <v>54</v>
      </c>
      <c r="E10" s="175" t="s">
        <v>80</v>
      </c>
      <c r="F10" s="177" t="s">
        <v>44</v>
      </c>
      <c r="G10" s="177" t="s">
        <v>45</v>
      </c>
      <c r="H10" s="177" t="s">
        <v>46</v>
      </c>
    </row>
    <row r="11" spans="1:8" x14ac:dyDescent="0.25">
      <c r="A11" s="322"/>
      <c r="B11" s="179" t="s">
        <v>105</v>
      </c>
      <c r="C11" s="180" t="s">
        <v>47</v>
      </c>
      <c r="D11" s="181" t="s">
        <v>55</v>
      </c>
      <c r="E11" s="179" t="s">
        <v>80</v>
      </c>
      <c r="F11" s="181" t="s">
        <v>45</v>
      </c>
      <c r="G11" s="181" t="s">
        <v>51</v>
      </c>
      <c r="H11" s="181" t="s">
        <v>47</v>
      </c>
    </row>
    <row r="12" spans="1:8" x14ac:dyDescent="0.25">
      <c r="A12" s="322" t="s">
        <v>82</v>
      </c>
      <c r="B12" s="172" t="s">
        <v>106</v>
      </c>
      <c r="C12" s="174" t="s">
        <v>44</v>
      </c>
      <c r="D12" s="174" t="s">
        <v>56</v>
      </c>
      <c r="E12" s="172" t="s">
        <v>80</v>
      </c>
      <c r="F12" s="174" t="s">
        <v>59</v>
      </c>
      <c r="G12" s="174" t="s">
        <v>43</v>
      </c>
      <c r="H12" s="174" t="s">
        <v>43</v>
      </c>
    </row>
    <row r="13" spans="1:8" x14ac:dyDescent="0.25">
      <c r="A13" s="322"/>
      <c r="B13" s="175" t="s">
        <v>38</v>
      </c>
      <c r="C13" s="176" t="s">
        <v>46</v>
      </c>
      <c r="D13" s="177" t="s">
        <v>49</v>
      </c>
      <c r="E13" s="175" t="s">
        <v>80</v>
      </c>
      <c r="F13" s="177" t="s">
        <v>43</v>
      </c>
      <c r="G13" s="177" t="s">
        <v>45</v>
      </c>
      <c r="H13" s="177" t="s">
        <v>46</v>
      </c>
    </row>
    <row r="14" spans="1:8" x14ac:dyDescent="0.25">
      <c r="A14" s="322"/>
      <c r="B14" s="175" t="s">
        <v>39</v>
      </c>
      <c r="C14" s="176" t="s">
        <v>47</v>
      </c>
      <c r="D14" s="177" t="s">
        <v>57</v>
      </c>
      <c r="E14" s="175" t="s">
        <v>80</v>
      </c>
      <c r="F14" s="177" t="s">
        <v>45</v>
      </c>
      <c r="G14" s="177" t="s">
        <v>46</v>
      </c>
      <c r="H14" s="177" t="s">
        <v>47</v>
      </c>
    </row>
    <row r="15" spans="1:8" x14ac:dyDescent="0.25">
      <c r="A15" s="322"/>
      <c r="B15" s="179" t="s">
        <v>105</v>
      </c>
      <c r="C15" s="180" t="s">
        <v>48</v>
      </c>
      <c r="D15" s="181" t="s">
        <v>58</v>
      </c>
      <c r="E15" s="181" t="s">
        <v>80</v>
      </c>
      <c r="F15" s="181" t="s">
        <v>46</v>
      </c>
      <c r="G15" s="181" t="s">
        <v>47</v>
      </c>
      <c r="H15" s="181" t="s">
        <v>48</v>
      </c>
    </row>
    <row r="16" spans="1:8" x14ac:dyDescent="0.25">
      <c r="A16" s="322" t="s">
        <v>83</v>
      </c>
      <c r="B16" s="172" t="s">
        <v>106</v>
      </c>
      <c r="C16" s="174" t="s">
        <v>46</v>
      </c>
      <c r="D16" s="174" t="s">
        <v>49</v>
      </c>
      <c r="E16" s="172" t="s">
        <v>80</v>
      </c>
      <c r="F16" s="174" t="s">
        <v>43</v>
      </c>
      <c r="G16" s="174" t="s">
        <v>44</v>
      </c>
      <c r="H16" s="174" t="s">
        <v>45</v>
      </c>
    </row>
    <row r="17" spans="1:8" x14ac:dyDescent="0.25">
      <c r="A17" s="322"/>
      <c r="B17" s="175" t="s">
        <v>38</v>
      </c>
      <c r="C17" s="176" t="s">
        <v>49</v>
      </c>
      <c r="D17" s="177" t="s">
        <v>84</v>
      </c>
      <c r="E17" s="175" t="s">
        <v>80</v>
      </c>
      <c r="F17" s="177" t="s">
        <v>44</v>
      </c>
      <c r="G17" s="177" t="s">
        <v>46</v>
      </c>
      <c r="H17" s="177" t="s">
        <v>47</v>
      </c>
    </row>
    <row r="18" spans="1:8" x14ac:dyDescent="0.25">
      <c r="A18" s="322"/>
      <c r="B18" s="175" t="s">
        <v>39</v>
      </c>
      <c r="C18" s="176" t="s">
        <v>50</v>
      </c>
      <c r="D18" s="177" t="s">
        <v>85</v>
      </c>
      <c r="E18" s="175" t="s">
        <v>80</v>
      </c>
      <c r="F18" s="177" t="s">
        <v>56</v>
      </c>
      <c r="G18" s="177" t="s">
        <v>61</v>
      </c>
      <c r="H18" s="177" t="s">
        <v>52</v>
      </c>
    </row>
    <row r="19" spans="1:8" x14ac:dyDescent="0.25">
      <c r="A19" s="322"/>
      <c r="B19" s="179" t="s">
        <v>105</v>
      </c>
      <c r="C19" s="180" t="s">
        <v>86</v>
      </c>
      <c r="D19" s="181" t="s">
        <v>87</v>
      </c>
      <c r="E19" s="179" t="s">
        <v>80</v>
      </c>
      <c r="F19" s="181" t="s">
        <v>47</v>
      </c>
      <c r="G19" s="181" t="s">
        <v>52</v>
      </c>
      <c r="H19" s="181" t="s">
        <v>62</v>
      </c>
    </row>
    <row r="20" spans="1:8" x14ac:dyDescent="0.25">
      <c r="A20" s="322" t="s">
        <v>88</v>
      </c>
      <c r="B20" s="172" t="s">
        <v>106</v>
      </c>
      <c r="C20" s="174" t="s">
        <v>51</v>
      </c>
      <c r="D20" s="174" t="s">
        <v>54</v>
      </c>
      <c r="E20" s="172" t="s">
        <v>80</v>
      </c>
      <c r="F20" s="174" t="s">
        <v>43</v>
      </c>
      <c r="G20" s="174" t="s">
        <v>45</v>
      </c>
      <c r="H20" s="174" t="s">
        <v>45</v>
      </c>
    </row>
    <row r="21" spans="1:8" x14ac:dyDescent="0.25">
      <c r="A21" s="322"/>
      <c r="B21" s="175" t="s">
        <v>38</v>
      </c>
      <c r="C21" s="176" t="s">
        <v>52</v>
      </c>
      <c r="D21" s="177" t="s">
        <v>89</v>
      </c>
      <c r="E21" s="175" t="s">
        <v>80</v>
      </c>
      <c r="F21" s="177" t="s">
        <v>60</v>
      </c>
      <c r="G21" s="177" t="s">
        <v>51</v>
      </c>
      <c r="H21" s="177" t="s">
        <v>47</v>
      </c>
    </row>
    <row r="22" spans="1:8" x14ac:dyDescent="0.25">
      <c r="A22" s="322"/>
      <c r="B22" s="175" t="s">
        <v>39</v>
      </c>
      <c r="C22" s="176" t="s">
        <v>90</v>
      </c>
      <c r="D22" s="177" t="s">
        <v>91</v>
      </c>
      <c r="E22" s="175" t="s">
        <v>80</v>
      </c>
      <c r="F22" s="177" t="s">
        <v>53</v>
      </c>
      <c r="G22" s="177" t="s">
        <v>48</v>
      </c>
      <c r="H22" s="177" t="s">
        <v>62</v>
      </c>
    </row>
    <row r="23" spans="1:8" x14ac:dyDescent="0.25">
      <c r="A23" s="322"/>
      <c r="B23" s="179" t="s">
        <v>105</v>
      </c>
      <c r="C23" s="180" t="s">
        <v>92</v>
      </c>
      <c r="D23" s="181" t="s">
        <v>93</v>
      </c>
      <c r="E23" s="179" t="s">
        <v>80</v>
      </c>
      <c r="F23" s="181" t="s">
        <v>48</v>
      </c>
      <c r="G23" s="181" t="s">
        <v>50</v>
      </c>
      <c r="H23" s="181" t="s">
        <v>63</v>
      </c>
    </row>
    <row r="27" spans="1:8" x14ac:dyDescent="0.25">
      <c r="A27" s="291"/>
      <c r="B27" s="259"/>
      <c r="C27" s="259"/>
      <c r="D27" s="259"/>
      <c r="E27" s="259"/>
    </row>
    <row r="28" spans="1:8" x14ac:dyDescent="0.25">
      <c r="A28" s="9"/>
      <c r="B28" s="291"/>
      <c r="C28" s="321"/>
      <c r="D28" s="321"/>
      <c r="E28" s="321"/>
    </row>
    <row r="29" spans="1:8" x14ac:dyDescent="0.25">
      <c r="A29" s="9"/>
      <c r="B29" s="9"/>
      <c r="C29" s="9"/>
      <c r="D29" s="9"/>
      <c r="E29" s="9"/>
    </row>
    <row r="30" spans="1:8" ht="24.95" customHeight="1" x14ac:dyDescent="0.25">
      <c r="A30" s="9"/>
      <c r="B30" s="9"/>
      <c r="C30" s="9"/>
      <c r="D30" s="9"/>
      <c r="E30" s="9"/>
    </row>
    <row r="31" spans="1:8" ht="24.95" customHeight="1" x14ac:dyDescent="0.25">
      <c r="A31" s="9"/>
      <c r="B31" s="9"/>
      <c r="C31" s="9"/>
      <c r="D31" s="9"/>
      <c r="E31" s="9"/>
    </row>
    <row r="32" spans="1:8" ht="24.95" customHeight="1" x14ac:dyDescent="0.25">
      <c r="A32" s="9"/>
      <c r="B32" s="9"/>
      <c r="C32" s="9"/>
      <c r="D32" s="9"/>
      <c r="E32" s="9"/>
    </row>
    <row r="33" spans="1:5" ht="24.95" customHeight="1" x14ac:dyDescent="0.25">
      <c r="A33" s="9"/>
      <c r="B33" s="9"/>
      <c r="C33" s="9"/>
      <c r="D33" s="9"/>
      <c r="E33" s="9"/>
    </row>
    <row r="34" spans="1:5" ht="24.95" customHeight="1" x14ac:dyDescent="0.25">
      <c r="A34" s="9"/>
      <c r="B34" s="9"/>
      <c r="C34" s="9"/>
      <c r="D34" s="9"/>
      <c r="E34" s="9"/>
    </row>
    <row r="35" spans="1:5" ht="24.95" customHeight="1" x14ac:dyDescent="0.25">
      <c r="A35" s="9"/>
      <c r="B35" s="9"/>
      <c r="C35" s="9"/>
      <c r="D35" s="9"/>
      <c r="E35" s="9"/>
    </row>
    <row r="36" spans="1:5" ht="24.95" customHeight="1" x14ac:dyDescent="0.25">
      <c r="A36" s="9"/>
      <c r="B36" s="9"/>
      <c r="C36" s="9"/>
      <c r="D36" s="9"/>
      <c r="E36" s="9"/>
    </row>
    <row r="37" spans="1:5" ht="24.95" customHeight="1" x14ac:dyDescent="0.25">
      <c r="A37" s="9"/>
      <c r="B37" s="9"/>
      <c r="C37" s="9"/>
      <c r="D37" s="9"/>
      <c r="E37" s="9"/>
    </row>
    <row r="38" spans="1:5" ht="24.95" customHeight="1" x14ac:dyDescent="0.25">
      <c r="A38" s="9"/>
      <c r="B38" s="9"/>
      <c r="C38" s="9"/>
      <c r="D38" s="9"/>
      <c r="E38" s="9"/>
    </row>
    <row r="39" spans="1:5" ht="24.95" customHeight="1" x14ac:dyDescent="0.25">
      <c r="A39" s="9"/>
      <c r="B39" s="9"/>
      <c r="C39" s="9"/>
      <c r="D39" s="9"/>
      <c r="E39" s="9"/>
    </row>
  </sheetData>
  <sheetProtection password="911C" sheet="1" objects="1" scenarios="1" selectLockedCells="1"/>
  <mergeCells count="10">
    <mergeCell ref="A1:H1"/>
    <mergeCell ref="C2:E2"/>
    <mergeCell ref="F2:H2"/>
    <mergeCell ref="A27:E27"/>
    <mergeCell ref="B28:E28"/>
    <mergeCell ref="A4:A7"/>
    <mergeCell ref="A8:A11"/>
    <mergeCell ref="A12:A15"/>
    <mergeCell ref="A16:A19"/>
    <mergeCell ref="A20:A23"/>
  </mergeCells>
  <pageMargins left="0.5" right="0" top="0.75" bottom="0.25" header="0.3" footer="0.3"/>
  <pageSetup scale="125"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L29" sqref="L29"/>
    </sheetView>
  </sheetViews>
  <sheetFormatPr defaultRowHeight="15" x14ac:dyDescent="0.25"/>
  <cols>
    <col min="1" max="8" width="7.7109375" customWidth="1"/>
  </cols>
  <sheetData>
    <row r="1" spans="1:8" x14ac:dyDescent="0.25">
      <c r="A1" s="326" t="s">
        <v>281</v>
      </c>
      <c r="B1" s="327"/>
      <c r="C1" s="327"/>
      <c r="D1" s="327"/>
      <c r="E1" s="327"/>
      <c r="F1" s="327"/>
      <c r="G1" s="327"/>
      <c r="H1" s="328"/>
    </row>
    <row r="2" spans="1:8" x14ac:dyDescent="0.25">
      <c r="A2" s="329" t="s">
        <v>268</v>
      </c>
      <c r="B2" s="330"/>
      <c r="C2" s="330"/>
      <c r="D2" s="330"/>
      <c r="E2" s="330"/>
      <c r="F2" s="330"/>
      <c r="G2" s="330"/>
      <c r="H2" s="331"/>
    </row>
    <row r="3" spans="1:8" x14ac:dyDescent="0.25">
      <c r="A3" s="70" t="s">
        <v>107</v>
      </c>
      <c r="B3" s="332" t="s">
        <v>269</v>
      </c>
      <c r="C3" s="333"/>
      <c r="D3" s="333"/>
      <c r="E3" s="333"/>
      <c r="F3" s="333"/>
      <c r="G3" s="333"/>
      <c r="H3" s="334"/>
    </row>
    <row r="4" spans="1:8" x14ac:dyDescent="0.25">
      <c r="A4" s="186" t="s">
        <v>270</v>
      </c>
      <c r="B4" s="182">
        <v>40</v>
      </c>
      <c r="C4" s="183">
        <v>45</v>
      </c>
      <c r="D4" s="183">
        <v>50</v>
      </c>
      <c r="E4" s="182">
        <v>55</v>
      </c>
      <c r="F4" s="183">
        <v>60</v>
      </c>
      <c r="G4" s="183">
        <v>65</v>
      </c>
      <c r="H4" s="183">
        <v>70</v>
      </c>
    </row>
    <row r="5" spans="1:8" x14ac:dyDescent="0.25">
      <c r="A5" s="170">
        <v>2950</v>
      </c>
      <c r="B5" s="184">
        <v>1.1000000000000001</v>
      </c>
      <c r="C5" s="185">
        <v>1.1000000000000001</v>
      </c>
      <c r="D5" s="185">
        <v>1.1000000000000001</v>
      </c>
      <c r="E5" s="184">
        <v>1.2</v>
      </c>
      <c r="F5" s="185">
        <v>1.2</v>
      </c>
      <c r="G5" s="185">
        <v>1.2</v>
      </c>
      <c r="H5" s="185">
        <v>1.2</v>
      </c>
    </row>
    <row r="6" spans="1:8" x14ac:dyDescent="0.25">
      <c r="A6" s="170">
        <v>2300</v>
      </c>
      <c r="B6" s="184">
        <v>1.1000000000000001</v>
      </c>
      <c r="C6" s="185">
        <v>1.1000000000000001</v>
      </c>
      <c r="D6" s="185">
        <v>1.2</v>
      </c>
      <c r="E6" s="184">
        <v>1.2</v>
      </c>
      <c r="F6" s="185">
        <v>1.2</v>
      </c>
      <c r="G6" s="185">
        <v>1.2</v>
      </c>
      <c r="H6" s="185">
        <v>1.3</v>
      </c>
    </row>
    <row r="7" spans="1:8" x14ac:dyDescent="0.25">
      <c r="A7" s="170">
        <v>1970</v>
      </c>
      <c r="B7" s="184">
        <v>1.1000000000000001</v>
      </c>
      <c r="C7" s="185">
        <v>1.2</v>
      </c>
      <c r="D7" s="185">
        <v>1.2</v>
      </c>
      <c r="E7" s="184">
        <v>1.2</v>
      </c>
      <c r="F7" s="185">
        <v>1.3</v>
      </c>
      <c r="G7" s="185">
        <v>1.3</v>
      </c>
      <c r="H7" s="185">
        <v>1.4</v>
      </c>
    </row>
    <row r="8" spans="1:8" x14ac:dyDescent="0.25">
      <c r="A8" s="170">
        <v>1640</v>
      </c>
      <c r="B8" s="184">
        <v>1.1000000000000001</v>
      </c>
      <c r="C8" s="185">
        <v>1.2</v>
      </c>
      <c r="D8" s="185">
        <v>1.2</v>
      </c>
      <c r="E8" s="184">
        <v>1.3</v>
      </c>
      <c r="F8" s="185">
        <v>1.3</v>
      </c>
      <c r="G8" s="185">
        <v>1.3</v>
      </c>
      <c r="H8" s="185">
        <v>1.4</v>
      </c>
    </row>
    <row r="9" spans="1:8" x14ac:dyDescent="0.25">
      <c r="A9" s="170">
        <v>1475</v>
      </c>
      <c r="B9" s="184">
        <v>1.2</v>
      </c>
      <c r="C9" s="185">
        <v>1.2</v>
      </c>
      <c r="D9" s="185">
        <v>1.3</v>
      </c>
      <c r="E9" s="184">
        <v>1.3</v>
      </c>
      <c r="F9" s="185">
        <v>1.4</v>
      </c>
      <c r="G9" s="185">
        <v>1.4</v>
      </c>
      <c r="H9" s="185">
        <v>1.5</v>
      </c>
    </row>
    <row r="10" spans="1:8" x14ac:dyDescent="0.25">
      <c r="A10" s="170">
        <v>1315</v>
      </c>
      <c r="B10" s="184">
        <v>1.2</v>
      </c>
      <c r="C10" s="185">
        <v>1.2</v>
      </c>
      <c r="D10" s="185">
        <v>1.3</v>
      </c>
      <c r="E10" s="184">
        <v>1.3</v>
      </c>
      <c r="F10" s="185">
        <v>1.4</v>
      </c>
      <c r="G10" s="185">
        <v>1.4</v>
      </c>
      <c r="H10" s="185" t="s">
        <v>271</v>
      </c>
    </row>
    <row r="11" spans="1:8" x14ac:dyDescent="0.25">
      <c r="A11" s="170">
        <v>1150</v>
      </c>
      <c r="B11" s="184">
        <v>1.2</v>
      </c>
      <c r="C11" s="185">
        <v>1.2</v>
      </c>
      <c r="D11" s="185">
        <v>1.3</v>
      </c>
      <c r="E11" s="184">
        <v>1.4</v>
      </c>
      <c r="F11" s="185">
        <v>1.5</v>
      </c>
      <c r="G11" s="185">
        <v>1.5</v>
      </c>
      <c r="H11" s="185" t="s">
        <v>271</v>
      </c>
    </row>
    <row r="12" spans="1:8" x14ac:dyDescent="0.25">
      <c r="A12" s="170">
        <v>985</v>
      </c>
      <c r="B12" s="184">
        <v>1.2</v>
      </c>
      <c r="C12" s="185">
        <v>1.3</v>
      </c>
      <c r="D12" s="185">
        <v>1.4</v>
      </c>
      <c r="E12" s="184">
        <v>1.5</v>
      </c>
      <c r="F12" s="185">
        <v>1.5</v>
      </c>
      <c r="G12" s="185">
        <v>1.5</v>
      </c>
      <c r="H12" s="185" t="s">
        <v>271</v>
      </c>
    </row>
    <row r="13" spans="1:8" x14ac:dyDescent="0.25">
      <c r="A13" s="170">
        <v>820</v>
      </c>
      <c r="B13" s="184">
        <v>1.3</v>
      </c>
      <c r="C13" s="185">
        <v>1.3</v>
      </c>
      <c r="D13" s="185">
        <v>1.4</v>
      </c>
      <c r="E13" s="184">
        <v>1.5</v>
      </c>
      <c r="F13" s="185" t="s">
        <v>271</v>
      </c>
      <c r="G13" s="185" t="s">
        <v>271</v>
      </c>
      <c r="H13" s="185" t="s">
        <v>271</v>
      </c>
    </row>
    <row r="14" spans="1:8" x14ac:dyDescent="0.25">
      <c r="A14" s="170">
        <v>660</v>
      </c>
      <c r="B14" s="184">
        <v>1.3</v>
      </c>
      <c r="C14" s="185">
        <v>1.4</v>
      </c>
      <c r="D14" s="185">
        <v>1.5</v>
      </c>
      <c r="E14" s="185" t="s">
        <v>271</v>
      </c>
      <c r="F14" s="185" t="s">
        <v>271</v>
      </c>
      <c r="G14" s="185" t="s">
        <v>271</v>
      </c>
      <c r="H14" s="185" t="s">
        <v>271</v>
      </c>
    </row>
    <row r="15" spans="1:8" x14ac:dyDescent="0.25">
      <c r="A15" s="170">
        <v>495</v>
      </c>
      <c r="B15" s="184">
        <v>1.4</v>
      </c>
      <c r="C15" s="185">
        <v>1.5</v>
      </c>
      <c r="D15" s="185" t="s">
        <v>271</v>
      </c>
      <c r="E15" s="185" t="s">
        <v>271</v>
      </c>
      <c r="F15" s="185" t="s">
        <v>271</v>
      </c>
      <c r="G15" s="185" t="s">
        <v>271</v>
      </c>
      <c r="H15" s="185" t="s">
        <v>271</v>
      </c>
    </row>
    <row r="16" spans="1:8" x14ac:dyDescent="0.25">
      <c r="A16" s="170">
        <v>330</v>
      </c>
      <c r="B16" s="184">
        <v>1.5</v>
      </c>
      <c r="C16" s="185" t="s">
        <v>271</v>
      </c>
      <c r="D16" s="185" t="s">
        <v>271</v>
      </c>
      <c r="E16" s="185" t="s">
        <v>271</v>
      </c>
      <c r="F16" s="185" t="s">
        <v>271</v>
      </c>
      <c r="G16" s="185" t="s">
        <v>271</v>
      </c>
      <c r="H16" s="185" t="s">
        <v>271</v>
      </c>
    </row>
    <row r="17" spans="1:8" x14ac:dyDescent="0.25">
      <c r="A17" s="335" t="s">
        <v>272</v>
      </c>
      <c r="B17" s="336"/>
      <c r="C17" s="336"/>
      <c r="D17" s="336"/>
      <c r="E17" s="336"/>
      <c r="F17" s="336"/>
      <c r="G17" s="336"/>
      <c r="H17" s="337"/>
    </row>
    <row r="18" spans="1:8" x14ac:dyDescent="0.25">
      <c r="A18" s="338" t="s">
        <v>273</v>
      </c>
      <c r="B18" s="339"/>
      <c r="C18" s="339"/>
      <c r="D18" s="339"/>
      <c r="E18" s="339"/>
      <c r="F18" s="339"/>
      <c r="G18" s="339"/>
      <c r="H18" s="340"/>
    </row>
    <row r="19" spans="1:8" x14ac:dyDescent="0.25">
      <c r="A19" s="338" t="s">
        <v>274</v>
      </c>
      <c r="B19" s="339"/>
      <c r="C19" s="339"/>
      <c r="D19" s="339"/>
      <c r="E19" s="339"/>
      <c r="F19" s="339"/>
      <c r="G19" s="339"/>
      <c r="H19" s="340"/>
    </row>
    <row r="20" spans="1:8" x14ac:dyDescent="0.25">
      <c r="A20" s="338" t="s">
        <v>275</v>
      </c>
      <c r="B20" s="339"/>
      <c r="C20" s="339"/>
      <c r="D20" s="339"/>
      <c r="E20" s="339"/>
      <c r="F20" s="339"/>
      <c r="G20" s="339"/>
      <c r="H20" s="340"/>
    </row>
    <row r="21" spans="1:8" x14ac:dyDescent="0.25">
      <c r="A21" s="338" t="s">
        <v>276</v>
      </c>
      <c r="B21" s="341"/>
      <c r="C21" s="341"/>
      <c r="D21" s="341"/>
      <c r="E21" s="341"/>
      <c r="F21" s="341"/>
      <c r="G21" s="341"/>
      <c r="H21" s="342"/>
    </row>
    <row r="22" spans="1:8" x14ac:dyDescent="0.25">
      <c r="A22" s="323" t="s">
        <v>277</v>
      </c>
      <c r="B22" s="324"/>
      <c r="C22" s="324"/>
      <c r="D22" s="324"/>
      <c r="E22" s="324"/>
      <c r="F22" s="324"/>
      <c r="G22" s="324"/>
      <c r="H22" s="325"/>
    </row>
  </sheetData>
  <sheetProtection password="911C" sheet="1" objects="1" scenarios="1"/>
  <mergeCells count="9">
    <mergeCell ref="A22:H22"/>
    <mergeCell ref="A1:H1"/>
    <mergeCell ref="A2:H2"/>
    <mergeCell ref="B3:H3"/>
    <mergeCell ref="A17:H17"/>
    <mergeCell ref="A18:H18"/>
    <mergeCell ref="A19:H19"/>
    <mergeCell ref="A20:H20"/>
    <mergeCell ref="A21:H21"/>
  </mergeCells>
  <pageMargins left="0.7" right="0.7" top="0.75" bottom="0.75" header="0.3" footer="0.3"/>
  <pageSetup scale="12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MGS GUARDRAIL LENGTH OF NEED</vt:lpstr>
      <vt:lpstr>AASHTO Table 5-9</vt:lpstr>
      <vt:lpstr>AASHTO Table 5-7</vt:lpstr>
      <vt:lpstr>AASHTO Table 5-10 (b)</vt:lpstr>
      <vt:lpstr>AASHTO Table 3.1</vt:lpstr>
      <vt:lpstr>AASHTO Table 3.2</vt:lpstr>
      <vt:lpstr>'MGS GUARDRAIL LENGTH OF NEED'!_L2</vt:lpstr>
      <vt:lpstr>'MGS GUARDRAIL LENGTH OF NEED'!_Rail</vt:lpstr>
      <vt:lpstr>Adjacent_Flared_Rigid</vt:lpstr>
      <vt:lpstr>Adjacent_Flared_Semi_Rigid</vt:lpstr>
      <vt:lpstr>Adjacent_Parallel</vt:lpstr>
      <vt:lpstr>'MGS GUARDRAIL LENGTH OF NEED'!ADT</vt:lpstr>
      <vt:lpstr>'MGS GUARDRAIL LENGTH OF NEED'!Barrier</vt:lpstr>
      <vt:lpstr>'MGS GUARDRAIL LENGTH OF NEED'!clear_zone</vt:lpstr>
      <vt:lpstr>'MGS GUARDRAIL LENGTH OF NEED'!direction</vt:lpstr>
      <vt:lpstr>'MGS GUARDRAIL LENGTH OF NEED'!La</vt:lpstr>
      <vt:lpstr>La</vt:lpstr>
      <vt:lpstr>Opposing_Flared_Rigid</vt:lpstr>
      <vt:lpstr>Opposing_Flared_Semi_Rigid</vt:lpstr>
      <vt:lpstr>Opposing_Parallel</vt:lpstr>
      <vt:lpstr>'MGS GUARDRAIL LENGTH OF NEED'!Print_Area</vt:lpstr>
      <vt:lpstr>RADIUS</vt:lpstr>
      <vt:lpstr>'MGS GUARDRAIL LENGTH OF NEED'!slope</vt:lpstr>
      <vt:lpstr>'MGS GUARDRAIL LENGTH OF NEED'!SPEED</vt:lpstr>
      <vt:lpstr>'MGS GUARDRAIL LENGTH OF NEED'!YESNO</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Keith Smith</cp:lastModifiedBy>
  <cp:lastPrinted>2017-04-11T14:27:09Z</cp:lastPrinted>
  <dcterms:created xsi:type="dcterms:W3CDTF">2016-01-15T16:23:01Z</dcterms:created>
  <dcterms:modified xsi:type="dcterms:W3CDTF">2017-09-07T16:25:55Z</dcterms:modified>
</cp:coreProperties>
</file>